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blincoe\CDFA.PublicWebsite\pdcp\Documents\2025\"/>
    </mc:Choice>
  </mc:AlternateContent>
  <xr:revisionPtr revIDLastSave="0" documentId="8_{FFA3FCA1-AC97-422D-9FC7-8EA7DD87DCDC}" xr6:coauthVersionLast="47" xr6:coauthVersionMax="47" xr10:uidLastSave="{00000000-0000-0000-0000-000000000000}"/>
  <bookViews>
    <workbookView xWindow="-28920" yWindow="-8445" windowWidth="29040" windowHeight="15720" activeTab="1" xr2:uid="{00000000-000D-0000-FFFF-FFFF00000000}"/>
  </bookViews>
  <sheets>
    <sheet name="Template Instructions" sheetId="3" r:id="rId1"/>
    <sheet name="Survey-Inspection" sheetId="1" r:id="rId2"/>
    <sheet name="Regulatory-Treatment" sheetId="2" r:id="rId3"/>
    <sheet name="Monthly Activity Report" sheetId="6" r:id="rId4"/>
  </sheets>
  <definedNames>
    <definedName name="_xlnm.Print_Area" localSheetId="3">'Monthly Activity Report'!$A$1:$M$81</definedName>
    <definedName name="_xlnm.Print_Area" localSheetId="1">'Survey-Inspection'!$A$1:$G$56</definedName>
    <definedName name="Z_FBB88840_42EF_11D6_A52F_000103243A3D_.wvu.PrintArea" localSheetId="3" hidden="1">'Monthly Activity Report'!$A$1:$M$81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G77" i="6"/>
  <c r="I80" i="6" s="1"/>
  <c r="E63" i="6"/>
  <c r="E55" i="6"/>
  <c r="I49" i="6"/>
  <c r="E49" i="6"/>
  <c r="E31" i="6"/>
  <c r="I16" i="6"/>
  <c r="E9" i="6"/>
  <c r="C24" i="2"/>
  <c r="B23" i="2"/>
  <c r="D23" i="2" s="1"/>
  <c r="B22" i="2"/>
  <c r="D22" i="2" s="1"/>
  <c r="C26" i="1"/>
  <c r="B25" i="1"/>
  <c r="D25" i="1" s="1"/>
  <c r="B24" i="1"/>
  <c r="D24" i="1" s="1"/>
  <c r="F23" i="2" l="1"/>
  <c r="G23" i="2" s="1"/>
  <c r="D24" i="2"/>
  <c r="F22" i="2"/>
  <c r="D26" i="1"/>
  <c r="F24" i="1"/>
  <c r="G24" i="1" s="1"/>
  <c r="F25" i="1"/>
  <c r="G25" i="1" s="1"/>
  <c r="F24" i="2" l="1"/>
  <c r="G22" i="2"/>
  <c r="G24" i="2" s="1"/>
  <c r="G26" i="1"/>
  <c r="F26" i="1"/>
  <c r="G48" i="2" l="1"/>
  <c r="G44" i="2"/>
  <c r="G41" i="2"/>
  <c r="G40" i="2"/>
  <c r="D19" i="2"/>
  <c r="D18" i="2"/>
  <c r="D13" i="2"/>
  <c r="D14" i="2"/>
  <c r="D12" i="2"/>
  <c r="F13" i="2" l="1"/>
  <c r="G13" i="2" s="1"/>
  <c r="F14" i="2"/>
  <c r="G14" i="2" s="1"/>
  <c r="F19" i="2"/>
  <c r="G19" i="2" s="1"/>
  <c r="D20" i="2"/>
  <c r="D15" i="2"/>
  <c r="F18" i="2"/>
  <c r="F12" i="2"/>
  <c r="G12" i="2" s="1"/>
  <c r="A5" i="2"/>
  <c r="G50" i="1"/>
  <c r="C20" i="2"/>
  <c r="C15" i="2"/>
  <c r="C22" i="1"/>
  <c r="C17" i="1"/>
  <c r="G51" i="2"/>
  <c r="G56" i="2" s="1"/>
  <c r="G58" i="2" s="1"/>
  <c r="D14" i="1"/>
  <c r="D15" i="1"/>
  <c r="D16" i="1"/>
  <c r="D20" i="1"/>
  <c r="F20" i="1" s="1"/>
  <c r="D21" i="1"/>
  <c r="F21" i="1" s="1"/>
  <c r="G21" i="1" s="1"/>
  <c r="G42" i="1"/>
  <c r="G43" i="1"/>
  <c r="F20" i="2" l="1"/>
  <c r="G54" i="1"/>
  <c r="C28" i="1"/>
  <c r="G18" i="2"/>
  <c r="G20" i="2" s="1"/>
  <c r="D26" i="2"/>
  <c r="C26" i="2"/>
  <c r="G15" i="2"/>
  <c r="F15" i="2"/>
  <c r="F26" i="2" s="1"/>
  <c r="F14" i="1"/>
  <c r="G14" i="1" s="1"/>
  <c r="G20" i="1"/>
  <c r="G22" i="1" s="1"/>
  <c r="F22" i="1"/>
  <c r="F15" i="1"/>
  <c r="G15" i="1" s="1"/>
  <c r="F16" i="1"/>
  <c r="G16" i="1" s="1"/>
  <c r="D17" i="1"/>
  <c r="D22" i="1"/>
  <c r="G26" i="2" l="1"/>
  <c r="G54" i="2" s="1"/>
  <c r="D28" i="1"/>
  <c r="G17" i="1"/>
  <c r="F17" i="1"/>
  <c r="F28" i="1" s="1"/>
  <c r="G28" i="1" l="1"/>
  <c r="G52" i="1" s="1"/>
  <c r="G56" i="1" s="1"/>
  <c r="G60" i="2" s="1"/>
</calcChain>
</file>

<file path=xl/sharedStrings.xml><?xml version="1.0" encoding="utf-8"?>
<sst xmlns="http://schemas.openxmlformats.org/spreadsheetml/2006/main" count="378" uniqueCount="238">
  <si>
    <t>SURVEY/INSPECTION ACTIVITIES</t>
  </si>
  <si>
    <t>PERSONNEL SERVICES</t>
  </si>
  <si>
    <t>Total</t>
  </si>
  <si>
    <t>Permanent Salaries</t>
  </si>
  <si>
    <t>Total Permanent</t>
  </si>
  <si>
    <t>Temporary Salaries</t>
  </si>
  <si>
    <t>OPERATING EXPENSES</t>
  </si>
  <si>
    <t>Vehicle Expense</t>
  </si>
  <si>
    <t xml:space="preserve">Airfare </t>
  </si>
  <si>
    <t>REGULATORY/TREATMENT ACTIVITIES</t>
  </si>
  <si>
    <t>Total Temporary</t>
  </si>
  <si>
    <t xml:space="preserve"> </t>
  </si>
  <si>
    <t>Hourly Rate</t>
  </si>
  <si>
    <t>Total Personnel Services</t>
  </si>
  <si>
    <t>County Name:</t>
  </si>
  <si>
    <t>Rate</t>
  </si>
  <si>
    <t>General Expense/Supplies</t>
  </si>
  <si>
    <t>Miles</t>
  </si>
  <si>
    <t>County vehicles</t>
  </si>
  <si>
    <t>State vehicles</t>
  </si>
  <si>
    <t>Travel</t>
  </si>
  <si>
    <t>Rental Car</t>
  </si>
  <si>
    <t>Other</t>
  </si>
  <si>
    <t>Indirect</t>
  </si>
  <si>
    <t>Total Survey/Inspection Activities</t>
  </si>
  <si>
    <t>Pest Control Operator</t>
  </si>
  <si>
    <t>Total Regulatory/Treatment Activities</t>
  </si>
  <si>
    <t>TOTAL OF ALL ACTIVITIES</t>
  </si>
  <si>
    <t>CALIFORNIA DEPARTMENT OF FOOD AND AGRICULTURE</t>
  </si>
  <si>
    <t>PIERCE’S DISEASE CONTROL PROGRAM</t>
  </si>
  <si>
    <t>1220 N Street</t>
  </si>
  <si>
    <t>Sacramento, CA  95814</t>
  </si>
  <si>
    <t>Agreement Number:</t>
  </si>
  <si>
    <t>Attention: Myrna Villegas</t>
  </si>
  <si>
    <t>MM/DD/YYYY</t>
  </si>
  <si>
    <t>Classification A</t>
  </si>
  <si>
    <t>Classification B</t>
  </si>
  <si>
    <t>Classification C</t>
  </si>
  <si>
    <t>Total Hours</t>
  </si>
  <si>
    <t>Classification D</t>
  </si>
  <si>
    <t>Classification E</t>
  </si>
  <si>
    <t>Item C</t>
  </si>
  <si>
    <t>Item A</t>
  </si>
  <si>
    <t>Item B</t>
  </si>
  <si>
    <t>Monthly Rate</t>
  </si>
  <si>
    <t>Total Vehicles</t>
  </si>
  <si>
    <t>Lease vehicles</t>
  </si>
  <si>
    <t>Gasoline for leased vehicle</t>
  </si>
  <si>
    <t>Per Diem</t>
  </si>
  <si>
    <t>Total Operating Expenses</t>
  </si>
  <si>
    <t>Treatment for Location A (Date(s))</t>
  </si>
  <si>
    <t>Event A (Date(s))</t>
  </si>
  <si>
    <t>Temporary Staff</t>
  </si>
  <si>
    <t>Permanent Staff</t>
  </si>
  <si>
    <t>Benefit Rate</t>
  </si>
  <si>
    <t>Benefit Subtotal</t>
  </si>
  <si>
    <t>Salary Subtotal</t>
  </si>
  <si>
    <t>Reporting Period:</t>
  </si>
  <si>
    <t>STATEMENT OF EXPENDITURES</t>
  </si>
  <si>
    <t>Template Instructions</t>
  </si>
  <si>
    <t xml:space="preserve">1. Once the funding for the agreement is exhausted, expenditures should be reported on a statement of expenditures to allow PDCP to track county in-kind contributions for reimbursable activities.  The statements of expenditures should be completed and submitted in the same manner as invoices. </t>
  </si>
  <si>
    <t>Overtime</t>
  </si>
  <si>
    <t>Total Overtime</t>
  </si>
  <si>
    <t>STATEWIDE DETECTION &amp; SURVEY</t>
  </si>
  <si>
    <t>MONTHLY ACTIVITY REPORT</t>
  </si>
  <si>
    <t>County:</t>
  </si>
  <si>
    <t>Visual Survey</t>
  </si>
  <si>
    <t>Distinct Properties</t>
  </si>
  <si>
    <t>Visual Survey Hours</t>
  </si>
  <si>
    <t>Nursery</t>
  </si>
  <si>
    <t>A1</t>
  </si>
  <si>
    <t>A2</t>
  </si>
  <si>
    <t>Urban/Residential</t>
  </si>
  <si>
    <t>A3</t>
  </si>
  <si>
    <t>A4</t>
  </si>
  <si>
    <t>Cropland</t>
  </si>
  <si>
    <t>A5</t>
  </si>
  <si>
    <t>A6</t>
  </si>
  <si>
    <t>A7</t>
  </si>
  <si>
    <t>A8</t>
  </si>
  <si>
    <t>SUM:</t>
  </si>
  <si>
    <t>Trapping</t>
  </si>
  <si>
    <t>Traps in Service</t>
  </si>
  <si>
    <t>Properties with Traps</t>
  </si>
  <si>
    <t># Traps Inspected</t>
  </si>
  <si>
    <t>Trap Inspection Hours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</si>
  <si>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</si>
  <si>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</si>
  <si>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</si>
  <si>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</si>
  <si>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</si>
  <si>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</si>
  <si>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</si>
  <si>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</si>
  <si>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</si>
  <si>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</si>
  <si>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</si>
  <si>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</si>
  <si>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</si>
  <si>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</si>
  <si>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</si>
  <si>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</si>
  <si>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Positive Properties</t>
  </si>
  <si>
    <t># Of Positive Properties (Visual Survey &amp; Trapping)</t>
  </si>
  <si>
    <t>A25</t>
  </si>
  <si>
    <t>A26</t>
  </si>
  <si>
    <t>A27</t>
  </si>
  <si>
    <t>Administrative Support Hours:</t>
  </si>
  <si>
    <t>A28</t>
  </si>
  <si>
    <t>S1</t>
  </si>
  <si>
    <t>NURSERY SHIPMENTS</t>
  </si>
  <si>
    <t>ENFORCEMENT ACTIONS (ORIGIN)</t>
  </si>
  <si>
    <t>Total Number of Inspections</t>
  </si>
  <si>
    <t>Hours to Perform</t>
  </si>
  <si>
    <t>Suspensions Issued</t>
  </si>
  <si>
    <t>Restrictions Issued</t>
  </si>
  <si>
    <t>Revocations Issued</t>
  </si>
  <si>
    <t>Shipments TO Non-Infested Areas (from infested areas only)</t>
  </si>
  <si>
    <t>B1</t>
  </si>
  <si>
    <t>B2</t>
  </si>
  <si>
    <t>B7</t>
  </si>
  <si>
    <t>B8</t>
  </si>
  <si>
    <t>B9</t>
  </si>
  <si>
    <t>B10</t>
  </si>
  <si>
    <t>Shipments FROM Infested Areas (includes phone release &amp; profiling)</t>
  </si>
  <si>
    <t>B3</t>
  </si>
  <si>
    <t>B4</t>
  </si>
  <si>
    <t>B5</t>
  </si>
  <si>
    <t>B6</t>
  </si>
  <si>
    <t>Shipments Rejected</t>
  </si>
  <si>
    <t># of Positive Shipments</t>
  </si>
  <si>
    <t>ENFORCEMENT ACTIONS (DESTINATION)</t>
  </si>
  <si>
    <t>Shipments Treated/
Reconditioned</t>
  </si>
  <si>
    <t>Shipments Returned</t>
  </si>
  <si>
    <t>Shipments Destroyed</t>
  </si>
  <si>
    <t>Problem Shipments</t>
  </si>
  <si>
    <t>B11</t>
  </si>
  <si>
    <t>B12</t>
  </si>
  <si>
    <t>B13</t>
  </si>
  <si>
    <t>B14</t>
  </si>
  <si>
    <t>B15</t>
  </si>
  <si>
    <t>B16</t>
  </si>
  <si>
    <t># Shipping to Non-Infested Areas</t>
  </si>
  <si>
    <t># Meeting Program Regulations</t>
  </si>
  <si>
    <t># Meeting Master Permit Requirements</t>
  </si>
  <si>
    <t>Nurseries (Within Infested Areas)</t>
  </si>
  <si>
    <t>B17</t>
  </si>
  <si>
    <t>B18</t>
  </si>
  <si>
    <t>B19</t>
  </si>
  <si>
    <t># Receiving from Infested Areas</t>
  </si>
  <si>
    <t xml:space="preserve">  </t>
  </si>
  <si>
    <t>Nurseries (Non-infested areas)</t>
  </si>
  <si>
    <t>B20</t>
  </si>
  <si>
    <t>S2</t>
  </si>
  <si>
    <t>COMMODITIES CERTIFICATION</t>
  </si>
  <si>
    <t>Properties Visually Surveyed</t>
  </si>
  <si>
    <t># of Traps Inspected</t>
  </si>
  <si>
    <t># of Positive Sites</t>
  </si>
  <si>
    <t>FIELD ACTIVITIES</t>
  </si>
  <si>
    <t>Bulk Grape</t>
  </si>
  <si>
    <t>C1</t>
  </si>
  <si>
    <t>C2</t>
  </si>
  <si>
    <t>C3</t>
  </si>
  <si>
    <t>C4</t>
  </si>
  <si>
    <t>C5</t>
  </si>
  <si>
    <t>Bulk Citrus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</si>
  <si>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</si>
  <si>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</si>
  <si>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</si>
  <si>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</si>
  <si>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</si>
  <si>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</si>
  <si>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</si>
  <si>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</si>
  <si>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</si>
  <si>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</si>
  <si>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SHIPMENT ACTIVITIES</t>
  </si>
  <si>
    <t># of Shipment Inspections</t>
  </si>
  <si>
    <t>Inspection Hours</t>
  </si>
  <si>
    <t>C16</t>
  </si>
  <si>
    <t>C17</t>
  </si>
  <si>
    <t>C18</t>
  </si>
  <si>
    <t>C19</t>
  </si>
  <si>
    <t>C20</t>
  </si>
  <si>
    <t>C21</t>
  </si>
  <si>
    <t>C22</t>
  </si>
  <si>
    <t>C23</t>
  </si>
  <si>
    <t>C24</t>
  </si>
  <si>
    <t>S3</t>
  </si>
  <si>
    <t>DELIMITATION</t>
  </si>
  <si>
    <t>Total Number (Including Cooperators)</t>
  </si>
  <si>
    <t>Hours to Perform (County Only)</t>
  </si>
  <si>
    <t>D1</t>
  </si>
  <si>
    <t>D2</t>
  </si>
  <si>
    <t>D3</t>
  </si>
  <si>
    <t>Traps Inspected</t>
  </si>
  <si>
    <t>D4</t>
  </si>
  <si>
    <t>D5</t>
  </si>
  <si>
    <t>D6</t>
  </si>
  <si>
    <t>Traps In Service</t>
  </si>
  <si>
    <t>D7</t>
  </si>
  <si>
    <t xml:space="preserve"> Administrative Support Hours:</t>
  </si>
  <si>
    <t>Nursery "Find" Activities</t>
  </si>
  <si>
    <t>D8</t>
  </si>
  <si>
    <t>D9</t>
  </si>
  <si>
    <t>S4</t>
  </si>
  <si>
    <t>TREATMENT</t>
  </si>
  <si>
    <t>Nurseries</t>
  </si>
  <si>
    <t>Receiver</t>
  </si>
  <si>
    <t>Hours To Perform
(County Only)</t>
  </si>
  <si>
    <t>Properties Treated</t>
  </si>
  <si>
    <t>E1</t>
  </si>
  <si>
    <t>E2</t>
  </si>
  <si>
    <t>E3</t>
  </si>
  <si>
    <t>E4</t>
  </si>
  <si>
    <t>E5</t>
  </si>
  <si>
    <t>S5</t>
  </si>
  <si>
    <t>OTHER</t>
  </si>
  <si>
    <t># of Sessions Performed</t>
  </si>
  <si>
    <t>Number of Participants</t>
  </si>
  <si>
    <t>Outreach Activities</t>
  </si>
  <si>
    <t>F1</t>
  </si>
  <si>
    <t>F2</t>
  </si>
  <si>
    <t>F3</t>
  </si>
  <si>
    <t>Employee Training (biology, survey, treatment)</t>
  </si>
  <si>
    <t>F4</t>
  </si>
  <si>
    <t>Miscellaneous Support</t>
  </si>
  <si>
    <t>F5</t>
  </si>
  <si>
    <t>S6</t>
  </si>
  <si>
    <t>TOTAL BILLABLE HOURS:</t>
  </si>
  <si>
    <t xml:space="preserve">5. Statements of expenditures and associated monthly activity reports can be e-mailed to the following address:  cdfa.pdcp_inv@cdfa.ca.gov.  </t>
  </si>
  <si>
    <t>2. Update the highlighted blue sections for survey/inpection and regulatory/treatment; all other fields are based on formulas.</t>
  </si>
  <si>
    <t>3. Add additional rows as needed on the statement of expenditures.  Make sure to replicate formula calculations as needed.</t>
  </si>
  <si>
    <t>4. Complete the monthly activity report in accordance to the Monthly Activity Report Guidelines but do not submit it online.</t>
  </si>
  <si>
    <t>Postage</t>
  </si>
  <si>
    <t>Communication</t>
  </si>
  <si>
    <t>Hours</t>
  </si>
  <si>
    <t>Month/Year: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</si>
</sst>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mmmm\ yyyy"/>
    <numFmt numFmtId="166" formatCode="0.000"/>
  </numFmts>
  <fonts count="15" x14ac:knownFonts="1">
    <font>
      <sz val="10"/>
      <name val="Arial"/>
    </font>
    <font>
      <sz val="10"/>
      <name val="Arial"/>
      <family val="2"/>
    </font>
    <font>
      <sz val="11"/>
      <name val="Aptos Narrow"/>
      <family val="2"/>
    </font>
    <font>
      <sz val="12"/>
      <name val="Aptos Narrow"/>
      <family val="2"/>
    </font>
    <font>
      <b/>
      <sz val="18"/>
      <name val="Aptos Narrow"/>
      <family val="2"/>
    </font>
    <font>
      <b/>
      <sz val="11"/>
      <name val="Aptos Narrow"/>
      <family val="2"/>
    </font>
    <font>
      <b/>
      <u/>
      <sz val="11"/>
      <name val="Aptos Narrow"/>
      <family val="2"/>
    </font>
    <font>
      <sz val="10"/>
      <name val="Arial"/>
      <family val="2"/>
    </font>
    <font>
      <sz val="9"/>
      <name val="Aptos Narrow"/>
      <family val="2"/>
    </font>
    <font>
      <b/>
      <sz val="12"/>
      <name val="Aptos Narrow"/>
      <family val="2"/>
    </font>
    <font>
      <sz val="8"/>
      <name val="Aptos Narrow"/>
      <family val="2"/>
    </font>
    <font>
      <sz val="10"/>
      <name val="Aptos Narrow"/>
      <family val="2"/>
    </font>
    <font>
      <b/>
      <sz val="10"/>
      <name val="Aptos Narrow"/>
      <family val="2"/>
    </font>
    <font>
      <b/>
      <sz val="8"/>
      <name val="Aptos Narrow"/>
      <family val="2"/>
    </font>
    <font>
      <b/>
      <sz val="9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5" fillId="0" borderId="0" xfId="0" applyNumberFormat="1" applyFont="1" applyAlignment="1">
      <alignment horizontal="center" vertical="center"/>
    </xf>
    <xf numFmtId="9" fontId="2" fillId="2" borderId="0" xfId="1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43" fontId="2" fillId="0" borderId="0" xfId="0" applyNumberFormat="1" applyFont="1" applyAlignment="1">
      <alignment horizontal="right" vertical="center"/>
    </xf>
    <xf numFmtId="43" fontId="2" fillId="0" borderId="0" xfId="0" applyNumberFormat="1" applyFont="1" applyAlignment="1">
      <alignment horizontal="left" vertical="center"/>
    </xf>
    <xf numFmtId="43" fontId="2" fillId="2" borderId="0" xfId="0" applyNumberFormat="1" applyFont="1" applyFill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9" fontId="2" fillId="2" borderId="0" xfId="1" applyFont="1" applyFill="1" applyAlignment="1">
      <alignment horizontal="right" vertical="center"/>
    </xf>
    <xf numFmtId="43" fontId="2" fillId="0" borderId="2" xfId="0" applyNumberFormat="1" applyFont="1" applyBorder="1" applyAlignment="1">
      <alignment vertical="center"/>
    </xf>
    <xf numFmtId="4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/>
    </xf>
    <xf numFmtId="43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43" fontId="5" fillId="0" borderId="0" xfId="0" applyNumberFormat="1" applyFont="1" applyAlignment="1">
      <alignment vertical="center"/>
    </xf>
    <xf numFmtId="4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3" fontId="5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4" fontId="5" fillId="0" borderId="0" xfId="0" applyNumberFormat="1" applyFont="1"/>
    <xf numFmtId="43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0" xfId="1" applyFont="1" applyFill="1"/>
    <xf numFmtId="9" fontId="2" fillId="2" borderId="2" xfId="1" applyFont="1" applyFill="1" applyBorder="1" applyAlignment="1">
      <alignment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right" vertical="center"/>
    </xf>
    <xf numFmtId="9" fontId="2" fillId="2" borderId="2" xfId="1" applyFont="1" applyFill="1" applyBorder="1" applyAlignment="1">
      <alignment horizontal="right" vertical="center"/>
    </xf>
    <xf numFmtId="43" fontId="2" fillId="0" borderId="0" xfId="2" applyFont="1"/>
    <xf numFmtId="0" fontId="2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6" fontId="2" fillId="0" borderId="0" xfId="0" applyNumberFormat="1" applyFont="1" applyAlignment="1">
      <alignment horizontal="right" vertical="center"/>
    </xf>
    <xf numFmtId="39" fontId="2" fillId="0" borderId="0" xfId="0" applyNumberFormat="1" applyFont="1"/>
    <xf numFmtId="0" fontId="8" fillId="0" borderId="0" xfId="0" applyFont="1"/>
    <xf numFmtId="43" fontId="2" fillId="0" borderId="2" xfId="0" applyNumberFormat="1" applyFont="1" applyBorder="1"/>
    <xf numFmtId="43" fontId="2" fillId="0" borderId="0" xfId="2" applyFont="1" applyAlignment="1">
      <alignment horizontal="center"/>
    </xf>
    <xf numFmtId="0" fontId="2" fillId="0" borderId="2" xfId="0" applyFont="1" applyBorder="1" applyAlignment="1">
      <alignment horizontal="center"/>
    </xf>
    <xf numFmtId="0" fontId="9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1" fillId="0" borderId="0" xfId="0" applyFont="1"/>
    <xf numFmtId="0" fontId="9" fillId="3" borderId="7" xfId="0" applyFont="1" applyFill="1" applyBorder="1" applyAlignment="1">
      <alignment horizontal="right" vertical="center"/>
    </xf>
    <xf numFmtId="0" fontId="10" fillId="3" borderId="11" xfId="0" applyFont="1" applyFill="1" applyBorder="1" applyAlignment="1">
      <alignment vertical="center"/>
    </xf>
    <xf numFmtId="0" fontId="9" fillId="3" borderId="12" xfId="0" applyFont="1" applyFill="1" applyBorder="1" applyAlignment="1">
      <alignment horizontal="right" vertical="center"/>
    </xf>
    <xf numFmtId="0" fontId="9" fillId="3" borderId="13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wrapText="1"/>
    </xf>
    <xf numFmtId="0" fontId="11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right" wrapText="1"/>
    </xf>
    <xf numFmtId="0" fontId="13" fillId="3" borderId="0" xfId="0" applyFont="1" applyFill="1" applyAlignment="1">
      <alignment horizontal="center" wrapText="1"/>
    </xf>
    <xf numFmtId="2" fontId="12" fillId="0" borderId="15" xfId="0" applyNumberFormat="1" applyFont="1" applyBorder="1"/>
    <xf numFmtId="2" fontId="11" fillId="0" borderId="0" xfId="0" applyNumberFormat="1" applyFont="1" applyAlignment="1">
      <alignment horizontal="right"/>
    </xf>
    <xf numFmtId="2" fontId="11" fillId="0" borderId="1" xfId="0" applyNumberFormat="1" applyFont="1" applyBorder="1" applyAlignment="1" applyProtection="1">
      <alignment horizontal="right"/>
      <protection locked="0"/>
    </xf>
    <xf numFmtId="2" fontId="2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2" fontId="11" fillId="0" borderId="0" xfId="0" applyNumberFormat="1" applyFont="1"/>
    <xf numFmtId="2" fontId="1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right"/>
    </xf>
    <xf numFmtId="2" fontId="11" fillId="0" borderId="1" xfId="0" applyNumberFormat="1" applyFont="1" applyBorder="1" applyAlignment="1">
      <alignment horizontal="right"/>
    </xf>
    <xf numFmtId="0" fontId="13" fillId="0" borderId="15" xfId="0" applyFont="1" applyBorder="1"/>
    <xf numFmtId="0" fontId="2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14" xfId="0" applyFont="1" applyBorder="1"/>
    <xf numFmtId="0" fontId="9" fillId="3" borderId="15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right" vertical="top" wrapText="1"/>
    </xf>
    <xf numFmtId="0" fontId="12" fillId="3" borderId="0" xfId="0" applyFont="1" applyFill="1" applyAlignment="1">
      <alignment horizontal="right" wrapText="1"/>
    </xf>
    <xf numFmtId="0" fontId="13" fillId="3" borderId="14" xfId="0" applyFont="1" applyFill="1" applyBorder="1" applyAlignment="1">
      <alignment horizontal="center" wrapText="1"/>
    </xf>
    <xf numFmtId="2" fontId="10" fillId="0" borderId="0" xfId="0" applyNumberFormat="1" applyFont="1" applyAlignment="1">
      <alignment horizontal="right"/>
    </xf>
    <xf numFmtId="2" fontId="10" fillId="0" borderId="0" xfId="0" applyNumberFormat="1" applyFont="1"/>
    <xf numFmtId="2" fontId="10" fillId="0" borderId="14" xfId="0" applyNumberFormat="1" applyFont="1" applyBorder="1"/>
    <xf numFmtId="2" fontId="13" fillId="0" borderId="0" xfId="0" applyNumberFormat="1" applyFont="1" applyAlignment="1">
      <alignment horizontal="center" wrapText="1"/>
    </xf>
    <xf numFmtId="2" fontId="10" fillId="0" borderId="14" xfId="0" applyNumberFormat="1" applyFont="1" applyBorder="1" applyAlignment="1">
      <alignment horizontal="center" wrapText="1"/>
    </xf>
    <xf numFmtId="0" fontId="12" fillId="0" borderId="15" xfId="0" applyFont="1" applyBorder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4" fontId="11" fillId="0" borderId="1" xfId="0" applyNumberFormat="1" applyFont="1" applyBorder="1" applyAlignment="1">
      <alignment horizontal="right"/>
    </xf>
    <xf numFmtId="0" fontId="13" fillId="0" borderId="0" xfId="0" applyFont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2" fontId="11" fillId="0" borderId="0" xfId="0" applyNumberFormat="1" applyFont="1" applyAlignment="1">
      <alignment horizontal="right" wrapText="1"/>
    </xf>
    <xf numFmtId="0" fontId="13" fillId="0" borderId="7" xfId="0" applyFont="1" applyBorder="1"/>
    <xf numFmtId="0" fontId="2" fillId="0" borderId="19" xfId="0" applyFont="1" applyBorder="1" applyAlignment="1">
      <alignment horizontal="right"/>
    </xf>
    <xf numFmtId="0" fontId="10" fillId="0" borderId="19" xfId="0" applyFont="1" applyBorder="1"/>
    <xf numFmtId="0" fontId="10" fillId="0" borderId="13" xfId="0" applyFont="1" applyBorder="1"/>
    <xf numFmtId="0" fontId="9" fillId="3" borderId="4" xfId="0" applyFont="1" applyFill="1" applyBorder="1"/>
    <xf numFmtId="0" fontId="2" fillId="3" borderId="5" xfId="0" applyFont="1" applyFill="1" applyBorder="1" applyAlignment="1">
      <alignment horizontal="right"/>
    </xf>
    <xf numFmtId="0" fontId="10" fillId="3" borderId="5" xfId="0" applyFont="1" applyFill="1" applyBorder="1"/>
    <xf numFmtId="0" fontId="10" fillId="3" borderId="6" xfId="0" applyFont="1" applyFill="1" applyBorder="1"/>
    <xf numFmtId="0" fontId="12" fillId="3" borderId="15" xfId="0" applyFont="1" applyFill="1" applyBorder="1"/>
    <xf numFmtId="0" fontId="11" fillId="3" borderId="0" xfId="0" applyFont="1" applyFill="1" applyAlignment="1">
      <alignment horizontal="right"/>
    </xf>
    <xf numFmtId="0" fontId="11" fillId="3" borderId="0" xfId="0" applyFont="1" applyFill="1"/>
    <xf numFmtId="0" fontId="12" fillId="3" borderId="15" xfId="0" applyFont="1" applyFill="1" applyBorder="1" applyAlignment="1">
      <alignment horizontal="center" wrapText="1"/>
    </xf>
    <xf numFmtId="0" fontId="12" fillId="4" borderId="22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right" wrapText="1"/>
    </xf>
    <xf numFmtId="0" fontId="12" fillId="4" borderId="2" xfId="0" applyFont="1" applyFill="1" applyBorder="1" applyAlignment="1">
      <alignment horizontal="center" wrapText="1"/>
    </xf>
    <xf numFmtId="0" fontId="12" fillId="4" borderId="23" xfId="0" applyFont="1" applyFill="1" applyBorder="1" applyAlignment="1">
      <alignment horizontal="center" wrapText="1"/>
    </xf>
    <xf numFmtId="2" fontId="12" fillId="0" borderId="15" xfId="0" applyNumberFormat="1" applyFont="1" applyBorder="1" applyAlignment="1">
      <alignment wrapText="1"/>
    </xf>
    <xf numFmtId="2" fontId="11" fillId="0" borderId="24" xfId="0" applyNumberFormat="1" applyFont="1" applyBorder="1" applyAlignment="1" applyProtection="1">
      <alignment horizontal="right"/>
      <protection locked="0"/>
    </xf>
    <xf numFmtId="2" fontId="11" fillId="0" borderId="25" xfId="0" applyNumberFormat="1" applyFont="1" applyBorder="1" applyAlignment="1" applyProtection="1">
      <alignment horizontal="right"/>
      <protection locked="0"/>
    </xf>
    <xf numFmtId="2" fontId="11" fillId="0" borderId="14" xfId="0" applyNumberFormat="1" applyFont="1" applyBorder="1" applyAlignment="1">
      <alignment horizontal="center"/>
    </xf>
    <xf numFmtId="2" fontId="11" fillId="0" borderId="1" xfId="0" applyNumberFormat="1" applyFont="1" applyBorder="1"/>
    <xf numFmtId="2" fontId="12" fillId="0" borderId="0" xfId="0" applyNumberFormat="1" applyFont="1" applyAlignment="1">
      <alignment horizontal="center"/>
    </xf>
    <xf numFmtId="2" fontId="12" fillId="0" borderId="14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14" xfId="0" applyFont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0" xfId="0" applyFont="1" applyFill="1" applyAlignment="1">
      <alignment horizontal="right"/>
    </xf>
    <xf numFmtId="0" fontId="12" fillId="3" borderId="0" xfId="0" applyFont="1" applyFill="1" applyAlignment="1">
      <alignment horizontal="center"/>
    </xf>
    <xf numFmtId="0" fontId="12" fillId="3" borderId="14" xfId="0" applyFont="1" applyFill="1" applyBorder="1" applyAlignment="1">
      <alignment horizontal="center"/>
    </xf>
    <xf numFmtId="2" fontId="11" fillId="0" borderId="26" xfId="0" applyNumberFormat="1" applyFont="1" applyBorder="1" applyAlignment="1" applyProtection="1">
      <alignment horizontal="right"/>
      <protection locked="0"/>
    </xf>
    <xf numFmtId="0" fontId="11" fillId="0" borderId="14" xfId="0" applyFont="1" applyBorder="1"/>
    <xf numFmtId="0" fontId="12" fillId="0" borderId="0" xfId="0" applyFont="1" applyAlignment="1">
      <alignment horizontal="right" wrapText="1"/>
    </xf>
    <xf numFmtId="0" fontId="12" fillId="0" borderId="0" xfId="0" applyFont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12" fillId="0" borderId="15" xfId="0" applyFont="1" applyBorder="1" applyAlignment="1">
      <alignment wrapText="1"/>
    </xf>
    <xf numFmtId="0" fontId="11" fillId="0" borderId="0" xfId="0" applyFont="1" applyAlignment="1">
      <alignment horizontal="right" wrapText="1"/>
    </xf>
    <xf numFmtId="0" fontId="11" fillId="0" borderId="14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15" xfId="0" applyFont="1" applyFill="1" applyBorder="1" applyAlignment="1">
      <alignment horizontal="left" wrapText="1"/>
    </xf>
    <xf numFmtId="2" fontId="11" fillId="5" borderId="1" xfId="0" applyNumberFormat="1" applyFont="1" applyFill="1" applyBorder="1" applyAlignment="1" applyProtection="1">
      <alignment horizontal="right"/>
      <protection locked="0"/>
    </xf>
    <xf numFmtId="2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1" fillId="3" borderId="5" xfId="0" applyFont="1" applyFill="1" applyBorder="1" applyAlignment="1">
      <alignment horizontal="right"/>
    </xf>
    <xf numFmtId="0" fontId="13" fillId="3" borderId="1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right"/>
    </xf>
    <xf numFmtId="0" fontId="10" fillId="3" borderId="0" xfId="0" applyFont="1" applyFill="1"/>
    <xf numFmtId="0" fontId="10" fillId="3" borderId="14" xfId="0" applyFont="1" applyFill="1" applyBorder="1"/>
    <xf numFmtId="2" fontId="11" fillId="0" borderId="14" xfId="0" applyNumberFormat="1" applyFont="1" applyBorder="1"/>
    <xf numFmtId="2" fontId="11" fillId="0" borderId="27" xfId="0" applyNumberFormat="1" applyFont="1" applyBorder="1" applyAlignment="1">
      <alignment horizontal="center"/>
    </xf>
    <xf numFmtId="0" fontId="12" fillId="0" borderId="7" xfId="0" applyFont="1" applyBorder="1"/>
    <xf numFmtId="0" fontId="11" fillId="0" borderId="19" xfId="0" applyFont="1" applyBorder="1" applyAlignment="1">
      <alignment horizontal="right"/>
    </xf>
    <xf numFmtId="0" fontId="11" fillId="0" borderId="19" xfId="0" applyFont="1" applyBorder="1" applyAlignment="1">
      <alignment horizontal="center"/>
    </xf>
    <xf numFmtId="0" fontId="11" fillId="0" borderId="19" xfId="0" applyFont="1" applyBorder="1"/>
    <xf numFmtId="0" fontId="11" fillId="0" borderId="13" xfId="0" applyFont="1" applyBorder="1"/>
    <xf numFmtId="0" fontId="11" fillId="3" borderId="5" xfId="0" applyFont="1" applyFill="1" applyBorder="1"/>
    <xf numFmtId="0" fontId="8" fillId="3" borderId="5" xfId="0" applyFont="1" applyFill="1" applyBorder="1" applyAlignment="1">
      <alignment horizontal="right"/>
    </xf>
    <xf numFmtId="0" fontId="8" fillId="3" borderId="5" xfId="0" applyFont="1" applyFill="1" applyBorder="1"/>
    <xf numFmtId="0" fontId="8" fillId="0" borderId="0" xfId="0" applyFont="1" applyAlignment="1">
      <alignment horizontal="right"/>
    </xf>
    <xf numFmtId="0" fontId="13" fillId="0" borderId="14" xfId="0" applyFont="1" applyBorder="1" applyAlignment="1">
      <alignment horizontal="center" wrapText="1"/>
    </xf>
    <xf numFmtId="2" fontId="11" fillId="0" borderId="0" xfId="0" applyNumberFormat="1" applyFont="1" applyAlignment="1" applyProtection="1">
      <alignment horizontal="right"/>
      <protection locked="0"/>
    </xf>
    <xf numFmtId="0" fontId="14" fillId="3" borderId="15" xfId="0" applyFont="1" applyFill="1" applyBorder="1" applyAlignment="1">
      <alignment horizontal="center" wrapText="1"/>
    </xf>
    <xf numFmtId="0" fontId="8" fillId="3" borderId="0" xfId="0" applyFont="1" applyFill="1" applyAlignment="1">
      <alignment horizontal="right" wrapText="1"/>
    </xf>
    <xf numFmtId="2" fontId="10" fillId="0" borderId="27" xfId="0" applyNumberFormat="1" applyFont="1" applyBorder="1" applyAlignment="1">
      <alignment horizontal="center"/>
    </xf>
    <xf numFmtId="0" fontId="11" fillId="0" borderId="0" xfId="0" applyFont="1" applyProtection="1">
      <protection locked="0"/>
    </xf>
    <xf numFmtId="0" fontId="13" fillId="3" borderId="15" xfId="0" applyFont="1" applyFill="1" applyBorder="1"/>
    <xf numFmtId="2" fontId="13" fillId="0" borderId="15" xfId="0" applyNumberFormat="1" applyFont="1" applyBorder="1"/>
    <xf numFmtId="0" fontId="11" fillId="0" borderId="1" xfId="0" applyFont="1" applyBorder="1" applyAlignment="1" applyProtection="1">
      <alignment horizontal="right"/>
      <protection locked="0"/>
    </xf>
    <xf numFmtId="0" fontId="13" fillId="3" borderId="7" xfId="0" applyFont="1" applyFill="1" applyBorder="1"/>
    <xf numFmtId="0" fontId="2" fillId="3" borderId="19" xfId="0" applyFont="1" applyFill="1" applyBorder="1" applyAlignment="1">
      <alignment horizontal="right"/>
    </xf>
    <xf numFmtId="0" fontId="10" fillId="3" borderId="19" xfId="0" applyFont="1" applyFill="1" applyBorder="1"/>
    <xf numFmtId="0" fontId="10" fillId="3" borderId="13" xfId="0" applyFont="1" applyFill="1" applyBorder="1"/>
    <xf numFmtId="0" fontId="13" fillId="0" borderId="0" xfId="0" applyFont="1"/>
    <xf numFmtId="9" fontId="2" fillId="0" borderId="0" xfId="1" applyFont="1" applyFill="1"/>
    <xf numFmtId="43" fontId="8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wrapText="1"/>
    </xf>
    <xf numFmtId="43" fontId="2" fillId="2" borderId="0" xfId="2" applyFont="1" applyFill="1" applyAlignment="1"/>
    <xf numFmtId="0" fontId="3" fillId="0" borderId="0" xfId="0" applyFont="1" applyAlignment="1">
      <alignment horizontal="left" wrapText="1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43" fontId="5" fillId="0" borderId="0" xfId="0" applyNumberFormat="1" applyFont="1" applyAlignment="1">
      <alignment horizontal="center" wrapText="1"/>
    </xf>
    <xf numFmtId="2" fontId="2" fillId="2" borderId="0" xfId="0" applyNumberFormat="1" applyFont="1" applyFill="1" applyAlignment="1">
      <alignment horizontal="center"/>
    </xf>
    <xf numFmtId="2" fontId="11" fillId="0" borderId="17" xfId="0" applyNumberFormat="1" applyFont="1" applyBorder="1" applyAlignment="1" applyProtection="1">
      <alignment horizontal="center" wrapText="1"/>
      <protection locked="0"/>
    </xf>
    <xf numFmtId="2" fontId="11" fillId="0" borderId="18" xfId="0" applyNumberFormat="1" applyFont="1" applyBorder="1" applyAlignment="1" applyProtection="1">
      <alignment horizontal="center" wrapText="1"/>
      <protection locked="0"/>
    </xf>
    <xf numFmtId="2" fontId="12" fillId="0" borderId="0" xfId="0" applyNumberFormat="1" applyFont="1" applyAlignment="1">
      <alignment horizontal="right"/>
    </xf>
    <xf numFmtId="2" fontId="12" fillId="0" borderId="16" xfId="0" applyNumberFormat="1" applyFont="1" applyBorder="1" applyAlignment="1">
      <alignment horizontal="right"/>
    </xf>
    <xf numFmtId="2" fontId="5" fillId="0" borderId="28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2" fontId="11" fillId="0" borderId="17" xfId="0" applyNumberFormat="1" applyFont="1" applyBorder="1" applyAlignment="1" applyProtection="1">
      <alignment horizontal="center"/>
      <protection locked="0"/>
    </xf>
    <xf numFmtId="2" fontId="11" fillId="0" borderId="18" xfId="0" applyNumberFormat="1" applyFont="1" applyBorder="1" applyAlignment="1" applyProtection="1">
      <alignment horizontal="center"/>
      <protection locked="0"/>
    </xf>
    <xf numFmtId="0" fontId="12" fillId="3" borderId="5" xfId="0" applyFont="1" applyFill="1" applyBorder="1" applyAlignment="1">
      <alignment horizontal="center" wrapText="1"/>
    </xf>
    <xf numFmtId="0" fontId="12" fillId="3" borderId="2" xfId="0" applyFont="1" applyFill="1" applyBorder="1" applyAlignment="1">
      <alignment horizontal="center" wrapText="1"/>
    </xf>
    <xf numFmtId="2" fontId="12" fillId="0" borderId="0" xfId="0" applyNumberFormat="1" applyFont="1" applyAlignment="1">
      <alignment horizontal="center" wrapText="1"/>
    </xf>
    <xf numFmtId="2" fontId="12" fillId="0" borderId="2" xfId="0" applyNumberFormat="1" applyFont="1" applyBorder="1" applyAlignment="1">
      <alignment horizontal="center" wrapText="1"/>
    </xf>
    <xf numFmtId="2" fontId="11" fillId="0" borderId="0" xfId="0" applyNumberFormat="1" applyFont="1" applyAlignment="1">
      <alignment horizontal="right" wrapText="1"/>
    </xf>
    <xf numFmtId="2" fontId="11" fillId="0" borderId="16" xfId="0" applyNumberFormat="1" applyFont="1" applyBorder="1" applyAlignment="1">
      <alignment horizontal="right" wrapText="1"/>
    </xf>
    <xf numFmtId="0" fontId="14" fillId="3" borderId="5" xfId="0" applyFont="1" applyFill="1" applyBorder="1" applyAlignment="1">
      <alignment horizontal="center" wrapText="1"/>
    </xf>
    <xf numFmtId="0" fontId="14" fillId="3" borderId="2" xfId="0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9" fillId="3" borderId="4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12" fillId="3" borderId="0" xfId="0" applyFont="1" applyFill="1" applyAlignment="1">
      <alignment horizontal="center" wrapText="1"/>
    </xf>
    <xf numFmtId="0" fontId="12" fillId="4" borderId="20" xfId="0" applyFont="1" applyFill="1" applyBorder="1" applyAlignment="1">
      <alignment horizontal="center" vertical="top"/>
    </xf>
    <xf numFmtId="0" fontId="12" fillId="4" borderId="3" xfId="0" applyFont="1" applyFill="1" applyBorder="1" applyAlignment="1">
      <alignment horizontal="center" vertical="top"/>
    </xf>
    <xf numFmtId="0" fontId="12" fillId="4" borderId="21" xfId="0" applyFont="1" applyFill="1" applyBorder="1" applyAlignment="1">
      <alignment horizontal="center" vertical="top"/>
    </xf>
    <xf numFmtId="0" fontId="12" fillId="0" borderId="0" xfId="0" applyFont="1" applyAlignment="1">
      <alignment horizontal="center" wrapText="1"/>
    </xf>
    <xf numFmtId="2" fontId="12" fillId="0" borderId="0" xfId="0" applyNumberFormat="1" applyFont="1" applyAlignment="1">
      <alignment horizontal="center"/>
    </xf>
    <xf numFmtId="2" fontId="12" fillId="0" borderId="14" xfId="0" applyNumberFormat="1" applyFont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3" borderId="0" xfId="0" applyFont="1" applyFill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2" fontId="11" fillId="0" borderId="17" xfId="0" applyNumberFormat="1" applyFont="1" applyBorder="1" applyAlignment="1" applyProtection="1">
      <alignment horizontal="right"/>
      <protection locked="0"/>
    </xf>
    <xf numFmtId="2" fontId="11" fillId="0" borderId="18" xfId="0" applyNumberFormat="1" applyFont="1" applyBorder="1" applyAlignment="1" applyProtection="1">
      <alignment horizontal="right"/>
      <protection locked="0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workbookViewId="0">
      <selection activeCell="H26" sqref="H26"/>
    </sheetView>
  </sheetViews>
  <sheetFormatPr defaultColWidth="8.85546875" defaultRowHeight="15.75" x14ac:dyDescent="0.25"/>
  <cols>
    <col min="1" max="16384" width="8.85546875" style="2"/>
  </cols>
  <sheetData>
    <row r="1" spans="1:18" ht="24" x14ac:dyDescent="0.4">
      <c r="A1" s="3" t="s">
        <v>59</v>
      </c>
    </row>
    <row r="2" spans="1:18" ht="31.15" customHeight="1" x14ac:dyDescent="0.25">
      <c r="A2" s="197" t="s">
        <v>60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</row>
    <row r="4" spans="1:18" x14ac:dyDescent="0.25">
      <c r="A4" s="2" t="s">
        <v>231</v>
      </c>
    </row>
    <row r="6" spans="1:18" x14ac:dyDescent="0.25">
      <c r="A6" s="2" t="s">
        <v>232</v>
      </c>
    </row>
    <row r="8" spans="1:18" x14ac:dyDescent="0.25">
      <c r="A8" s="2" t="s">
        <v>233</v>
      </c>
    </row>
    <row r="10" spans="1:18" x14ac:dyDescent="0.25">
      <c r="A10" s="2" t="s">
        <v>230</v>
      </c>
    </row>
  </sheetData>
  <mergeCells count="1">
    <mergeCell ref="A2:R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6"/>
  <sheetViews>
    <sheetView tabSelected="1" zoomScaleNormal="100" workbookViewId="0"/>
  </sheetViews>
  <sheetFormatPr defaultColWidth="9.140625" defaultRowHeight="13.9" customHeight="1" x14ac:dyDescent="0.2"/>
  <cols>
    <col min="1" max="1" width="35.5703125" style="4" customWidth="1"/>
    <col min="2" max="2" width="9.42578125" style="8" customWidth="1"/>
    <col min="3" max="3" width="9.42578125" style="9" customWidth="1"/>
    <col min="4" max="4" width="12.7109375" style="8" customWidth="1"/>
    <col min="5" max="5" width="9.42578125" style="8" customWidth="1"/>
    <col min="6" max="7" width="12.7109375" style="4" customWidth="1"/>
    <col min="8" max="8" width="45.5703125" style="4" customWidth="1"/>
    <col min="9" max="16384" width="9.140625" style="4"/>
  </cols>
  <sheetData>
    <row r="1" spans="1:8" ht="13.9" customHeight="1" x14ac:dyDescent="0.2">
      <c r="A1" s="4" t="s">
        <v>28</v>
      </c>
      <c r="B1" s="4"/>
      <c r="C1" s="4"/>
      <c r="D1" s="4"/>
      <c r="E1" s="4"/>
      <c r="F1" s="5"/>
      <c r="G1" s="56"/>
      <c r="H1" s="7"/>
    </row>
    <row r="2" spans="1:8" ht="13.9" customHeight="1" x14ac:dyDescent="0.2">
      <c r="A2" s="4" t="s">
        <v>29</v>
      </c>
      <c r="B2" s="4"/>
      <c r="C2" s="4"/>
      <c r="D2" s="4"/>
      <c r="E2" s="4"/>
      <c r="F2" s="5" t="s">
        <v>14</v>
      </c>
      <c r="G2" s="6"/>
      <c r="H2" s="7"/>
    </row>
    <row r="3" spans="1:8" ht="13.9" customHeight="1" x14ac:dyDescent="0.2">
      <c r="A3" s="4" t="s">
        <v>33</v>
      </c>
      <c r="B3" s="4"/>
      <c r="C3" s="4"/>
      <c r="D3" s="4"/>
      <c r="E3" s="4"/>
      <c r="F3" s="5" t="s">
        <v>32</v>
      </c>
      <c r="G3" s="6"/>
      <c r="H3" s="7"/>
    </row>
    <row r="4" spans="1:8" ht="13.9" customHeight="1" x14ac:dyDescent="0.2">
      <c r="A4" s="4" t="s">
        <v>30</v>
      </c>
      <c r="B4" s="4"/>
      <c r="C4" s="4"/>
      <c r="D4" s="4"/>
      <c r="E4" s="4"/>
      <c r="F4" s="5" t="s">
        <v>57</v>
      </c>
      <c r="G4" s="6"/>
      <c r="H4" s="7"/>
    </row>
    <row r="5" spans="1:8" ht="13.9" customHeight="1" x14ac:dyDescent="0.2">
      <c r="A5" s="4" t="s">
        <v>31</v>
      </c>
      <c r="B5" s="4"/>
      <c r="C5" s="4"/>
      <c r="D5" s="4"/>
      <c r="E5" s="4"/>
      <c r="F5" s="5"/>
      <c r="G5" s="57"/>
      <c r="H5" s="7"/>
    </row>
    <row r="6" spans="1:8" ht="13.9" customHeight="1" x14ac:dyDescent="0.2">
      <c r="B6" s="4"/>
      <c r="C6" s="4"/>
      <c r="D6" s="4"/>
      <c r="E6" s="4"/>
      <c r="F6" s="5"/>
      <c r="H6" s="7"/>
    </row>
    <row r="7" spans="1:8" ht="13.9" customHeight="1" x14ac:dyDescent="0.2">
      <c r="A7" s="200" t="s">
        <v>58</v>
      </c>
      <c r="B7" s="200"/>
      <c r="C7" s="200"/>
      <c r="D7" s="200"/>
      <c r="E7" s="200"/>
      <c r="F7" s="200"/>
      <c r="G7" s="200"/>
      <c r="H7" s="7"/>
    </row>
    <row r="8" spans="1:8" ht="13.9" customHeight="1" x14ac:dyDescent="0.2">
      <c r="A8" s="198" t="s">
        <v>34</v>
      </c>
      <c r="B8" s="198"/>
      <c r="C8" s="198"/>
      <c r="D8" s="198"/>
      <c r="E8" s="198"/>
      <c r="F8" s="198"/>
      <c r="G8" s="198"/>
      <c r="H8" s="7"/>
    </row>
    <row r="9" spans="1:8" ht="13.9" customHeight="1" x14ac:dyDescent="0.2">
      <c r="H9" s="7"/>
    </row>
    <row r="10" spans="1:8" ht="13.9" customHeight="1" x14ac:dyDescent="0.2">
      <c r="A10" s="10" t="s">
        <v>0</v>
      </c>
      <c r="H10" s="7"/>
    </row>
    <row r="11" spans="1:8" ht="13.9" customHeight="1" x14ac:dyDescent="0.2">
      <c r="A11" s="11"/>
      <c r="H11" s="7"/>
    </row>
    <row r="12" spans="1:8" ht="13.9" customHeight="1" x14ac:dyDescent="0.2">
      <c r="A12" s="12" t="s">
        <v>1</v>
      </c>
      <c r="D12" s="8" t="s">
        <v>11</v>
      </c>
      <c r="H12" s="7"/>
    </row>
    <row r="13" spans="1:8" s="15" customFormat="1" ht="13.9" customHeight="1" x14ac:dyDescent="0.2">
      <c r="A13" s="10" t="s">
        <v>53</v>
      </c>
      <c r="B13" s="13" t="s">
        <v>12</v>
      </c>
      <c r="C13" s="14" t="s">
        <v>38</v>
      </c>
      <c r="D13" s="14" t="s">
        <v>56</v>
      </c>
      <c r="E13" s="14" t="s">
        <v>54</v>
      </c>
      <c r="F13" s="14" t="s">
        <v>55</v>
      </c>
      <c r="G13" s="13" t="s">
        <v>2</v>
      </c>
      <c r="H13" s="7"/>
    </row>
    <row r="14" spans="1:8" ht="13.9" customHeight="1" x14ac:dyDescent="0.2">
      <c r="A14" s="16" t="s">
        <v>35</v>
      </c>
      <c r="B14" s="16">
        <v>17.05</v>
      </c>
      <c r="C14" s="17">
        <v>10</v>
      </c>
      <c r="D14" s="8">
        <f>SUM(B14*C14)</f>
        <v>170.5</v>
      </c>
      <c r="E14" s="20">
        <v>0.3</v>
      </c>
      <c r="F14" s="26">
        <f>D14*E14</f>
        <v>51.15</v>
      </c>
      <c r="G14" s="8">
        <f>D14+F14</f>
        <v>221.65</v>
      </c>
      <c r="H14" s="7"/>
    </row>
    <row r="15" spans="1:8" ht="13.9" customHeight="1" x14ac:dyDescent="0.2">
      <c r="A15" s="16" t="s">
        <v>36</v>
      </c>
      <c r="B15" s="16">
        <v>10.46</v>
      </c>
      <c r="C15" s="17">
        <v>2</v>
      </c>
      <c r="D15" s="8">
        <f>SUM(B15*C15)</f>
        <v>20.92</v>
      </c>
      <c r="E15" s="20">
        <v>0.3</v>
      </c>
      <c r="F15" s="26">
        <f t="shared" ref="F15:F16" si="0">D15*E15</f>
        <v>6.28</v>
      </c>
      <c r="G15" s="8">
        <f t="shared" ref="G15:G16" si="1">D15+F15</f>
        <v>27.2</v>
      </c>
      <c r="H15" s="7"/>
    </row>
    <row r="16" spans="1:8" ht="13.9" customHeight="1" x14ac:dyDescent="0.2">
      <c r="A16" s="16" t="s">
        <v>37</v>
      </c>
      <c r="B16" s="16">
        <v>14.33</v>
      </c>
      <c r="C16" s="18">
        <v>20</v>
      </c>
      <c r="D16" s="28">
        <f>SUM(B16*C16)</f>
        <v>286.60000000000002</v>
      </c>
      <c r="E16" s="50">
        <v>0.3</v>
      </c>
      <c r="F16" s="51">
        <f t="shared" si="0"/>
        <v>85.98</v>
      </c>
      <c r="G16" s="28">
        <f t="shared" si="1"/>
        <v>372.58</v>
      </c>
    </row>
    <row r="17" spans="1:7" ht="13.9" customHeight="1" x14ac:dyDescent="0.2">
      <c r="A17" s="5" t="s">
        <v>4</v>
      </c>
      <c r="C17" s="9">
        <f>SUM(C14:C16)</f>
        <v>32</v>
      </c>
      <c r="D17" s="8">
        <f>SUM(D14:D16)</f>
        <v>478.02</v>
      </c>
      <c r="F17" s="8">
        <f t="shared" ref="F17:G17" si="2">SUM(F14:F16)</f>
        <v>143.41</v>
      </c>
      <c r="G17" s="8">
        <f t="shared" si="2"/>
        <v>621.42999999999995</v>
      </c>
    </row>
    <row r="18" spans="1:7" ht="13.9" customHeight="1" x14ac:dyDescent="0.2">
      <c r="D18" s="9"/>
      <c r="E18" s="9"/>
      <c r="F18" s="9"/>
      <c r="G18" s="8"/>
    </row>
    <row r="19" spans="1:7" ht="13.9" customHeight="1" x14ac:dyDescent="0.2">
      <c r="A19" s="10" t="s">
        <v>52</v>
      </c>
      <c r="B19" s="13"/>
      <c r="C19" s="14"/>
      <c r="D19" s="9"/>
      <c r="E19" s="9"/>
      <c r="F19" s="9"/>
      <c r="G19" s="8"/>
    </row>
    <row r="20" spans="1:7" ht="13.9" customHeight="1" x14ac:dyDescent="0.2">
      <c r="A20" s="16" t="s">
        <v>39</v>
      </c>
      <c r="B20" s="16">
        <v>7.64</v>
      </c>
      <c r="C20" s="17">
        <v>100</v>
      </c>
      <c r="D20" s="8">
        <f>SUM(B20*C20)</f>
        <v>764</v>
      </c>
      <c r="E20" s="27">
        <v>0.1</v>
      </c>
      <c r="F20" s="23">
        <f>D20*E20</f>
        <v>76.400000000000006</v>
      </c>
      <c r="G20" s="23">
        <f>D20+F20</f>
        <v>840.4</v>
      </c>
    </row>
    <row r="21" spans="1:7" ht="13.9" customHeight="1" x14ac:dyDescent="0.2">
      <c r="A21" s="16" t="s">
        <v>40</v>
      </c>
      <c r="B21" s="16">
        <v>8.16</v>
      </c>
      <c r="C21" s="18">
        <v>50</v>
      </c>
      <c r="D21" s="28">
        <f>SUM(B21*C21)</f>
        <v>408</v>
      </c>
      <c r="E21" s="53">
        <v>0.14000000000000001</v>
      </c>
      <c r="F21" s="52">
        <f>D21*E21</f>
        <v>57.12</v>
      </c>
      <c r="G21" s="52">
        <f>D21+F21</f>
        <v>465.12</v>
      </c>
    </row>
    <row r="22" spans="1:7" ht="13.9" customHeight="1" x14ac:dyDescent="0.2">
      <c r="A22" s="5" t="s">
        <v>10</v>
      </c>
      <c r="C22" s="9">
        <f>SUM(C20:C21)</f>
        <v>150</v>
      </c>
      <c r="D22" s="8">
        <f>SUM(D20:D21)</f>
        <v>1172</v>
      </c>
      <c r="F22" s="23">
        <f>SUM(F20:F21)</f>
        <v>133.52000000000001</v>
      </c>
      <c r="G22" s="23">
        <f>SUM(G20:G21)</f>
        <v>1305.52</v>
      </c>
    </row>
    <row r="23" spans="1:7" s="60" customFormat="1" ht="13.9" customHeight="1" x14ac:dyDescent="0.25">
      <c r="A23" s="41" t="s">
        <v>61</v>
      </c>
      <c r="B23" s="37"/>
      <c r="C23" s="38"/>
      <c r="D23" s="38"/>
      <c r="E23" s="37"/>
      <c r="F23" s="42"/>
      <c r="G23" s="59"/>
    </row>
    <row r="24" spans="1:7" s="60" customFormat="1" ht="13.9" customHeight="1" x14ac:dyDescent="0.25">
      <c r="A24" s="16" t="s">
        <v>35</v>
      </c>
      <c r="B24" s="16">
        <f>17.05*1.5</f>
        <v>25.58</v>
      </c>
      <c r="C24" s="47">
        <v>20</v>
      </c>
      <c r="D24" s="8">
        <f>SUM(B24*C24)</f>
        <v>511.6</v>
      </c>
      <c r="E24" s="20">
        <v>0.1</v>
      </c>
      <c r="F24" s="26">
        <f>D24*E24</f>
        <v>51.16</v>
      </c>
      <c r="G24" s="37">
        <f t="shared" ref="G24:G25" si="3">D24+F24</f>
        <v>562.76</v>
      </c>
    </row>
    <row r="25" spans="1:7" s="60" customFormat="1" ht="13.9" customHeight="1" x14ac:dyDescent="0.25">
      <c r="A25" s="16" t="s">
        <v>40</v>
      </c>
      <c r="B25" s="46">
        <f>8.16*1.5</f>
        <v>12.24</v>
      </c>
      <c r="C25" s="48">
        <v>100</v>
      </c>
      <c r="D25" s="28">
        <f t="shared" ref="D25" si="4">SUM(B25*C25)</f>
        <v>1224</v>
      </c>
      <c r="E25" s="50">
        <v>0.14000000000000001</v>
      </c>
      <c r="F25" s="51">
        <f t="shared" ref="F25" si="5">D25*E25</f>
        <v>171.36</v>
      </c>
      <c r="G25" s="61">
        <f t="shared" si="3"/>
        <v>1395.36</v>
      </c>
    </row>
    <row r="26" spans="1:7" s="60" customFormat="1" ht="13.9" customHeight="1" x14ac:dyDescent="0.25">
      <c r="A26" s="42" t="s">
        <v>62</v>
      </c>
      <c r="B26" s="37"/>
      <c r="C26" s="38">
        <f>SUM(C24:C25)</f>
        <v>120</v>
      </c>
      <c r="D26" s="62">
        <f t="shared" ref="D26" si="6">SUM(D24:D25)</f>
        <v>1735.6</v>
      </c>
      <c r="E26" s="62"/>
      <c r="F26" s="62">
        <f t="shared" ref="F26" si="7">SUM(F24:F25)</f>
        <v>222.52</v>
      </c>
      <c r="G26" s="54">
        <f>SUM(G24:G25)</f>
        <v>1958.12</v>
      </c>
    </row>
    <row r="27" spans="1:7" s="60" customFormat="1" ht="13.9" customHeight="1" x14ac:dyDescent="0.25">
      <c r="A27" s="1"/>
      <c r="B27" s="37"/>
      <c r="C27" s="63"/>
      <c r="D27" s="63"/>
      <c r="E27" s="63"/>
      <c r="F27" s="63"/>
      <c r="G27" s="61"/>
    </row>
    <row r="28" spans="1:7" ht="13.9" customHeight="1" x14ac:dyDescent="0.2">
      <c r="A28" s="5" t="s">
        <v>13</v>
      </c>
      <c r="C28" s="23">
        <f t="shared" ref="C28:F28" si="8">C17+C22+C26</f>
        <v>302</v>
      </c>
      <c r="D28" s="23">
        <f t="shared" si="8"/>
        <v>3385.62</v>
      </c>
      <c r="E28" s="23"/>
      <c r="F28" s="23">
        <f t="shared" si="8"/>
        <v>499.45</v>
      </c>
      <c r="G28" s="23">
        <f>G17+G22+G26</f>
        <v>3885.07</v>
      </c>
    </row>
    <row r="29" spans="1:7" ht="13.9" customHeight="1" x14ac:dyDescent="0.2">
      <c r="A29" s="5"/>
      <c r="C29" s="5"/>
      <c r="D29" s="5"/>
      <c r="E29" s="5"/>
      <c r="F29" s="5"/>
      <c r="G29" s="8"/>
    </row>
    <row r="30" spans="1:7" ht="13.9" customHeight="1" x14ac:dyDescent="0.2">
      <c r="A30" s="11" t="s">
        <v>6</v>
      </c>
      <c r="D30" s="9"/>
      <c r="E30" s="9"/>
      <c r="F30" s="9"/>
    </row>
    <row r="31" spans="1:7" ht="13.9" customHeight="1" x14ac:dyDescent="0.2">
      <c r="A31" s="11"/>
      <c r="D31" s="9"/>
      <c r="E31" s="9"/>
      <c r="F31" s="9"/>
    </row>
    <row r="32" spans="1:7" ht="13.9" customHeight="1" x14ac:dyDescent="0.2">
      <c r="A32" s="15" t="s">
        <v>16</v>
      </c>
      <c r="D32" s="9"/>
      <c r="E32" s="9"/>
      <c r="F32" s="9"/>
      <c r="G32" s="19" t="s">
        <v>11</v>
      </c>
    </row>
    <row r="33" spans="1:7" ht="13.9" customHeight="1" x14ac:dyDescent="0.2">
      <c r="A33" s="16" t="s">
        <v>42</v>
      </c>
      <c r="D33" s="9"/>
      <c r="E33" s="9"/>
      <c r="F33" s="9"/>
      <c r="G33" s="16">
        <v>200</v>
      </c>
    </row>
    <row r="34" spans="1:7" ht="13.9" customHeight="1" x14ac:dyDescent="0.2">
      <c r="A34" s="16" t="s">
        <v>43</v>
      </c>
      <c r="D34" s="9"/>
      <c r="E34" s="9"/>
      <c r="F34" s="9"/>
      <c r="G34" s="16">
        <v>200</v>
      </c>
    </row>
    <row r="35" spans="1:7" ht="13.9" customHeight="1" x14ac:dyDescent="0.2">
      <c r="A35" s="16" t="s">
        <v>41</v>
      </c>
      <c r="D35" s="9"/>
      <c r="E35" s="9"/>
      <c r="F35" s="9"/>
      <c r="G35" s="16">
        <v>200</v>
      </c>
    </row>
    <row r="36" spans="1:7" ht="13.9" customHeight="1" x14ac:dyDescent="0.2">
      <c r="A36" s="15"/>
      <c r="D36" s="9"/>
      <c r="E36" s="9"/>
      <c r="F36" s="9"/>
      <c r="G36" s="8"/>
    </row>
    <row r="37" spans="1:7" s="60" customFormat="1" ht="13.9" customHeight="1" x14ac:dyDescent="0.25">
      <c r="A37" s="37" t="s">
        <v>234</v>
      </c>
      <c r="B37" s="37"/>
      <c r="C37" s="38"/>
      <c r="D37" s="38"/>
      <c r="E37" s="38"/>
      <c r="F37" s="38"/>
      <c r="G37" s="46">
        <v>50</v>
      </c>
    </row>
    <row r="38" spans="1:7" s="60" customFormat="1" ht="13.9" customHeight="1" x14ac:dyDescent="0.2">
      <c r="B38" s="193"/>
      <c r="C38" s="194"/>
      <c r="D38" s="194"/>
      <c r="E38" s="193"/>
    </row>
    <row r="39" spans="1:7" s="60" customFormat="1" ht="13.9" customHeight="1" x14ac:dyDescent="0.25">
      <c r="A39" s="37" t="s">
        <v>235</v>
      </c>
      <c r="B39" s="37"/>
      <c r="C39" s="38"/>
      <c r="D39" s="38"/>
      <c r="E39" s="38"/>
      <c r="F39" s="38"/>
      <c r="G39" s="46">
        <v>100</v>
      </c>
    </row>
    <row r="40" spans="1:7" ht="13.9" customHeight="1" x14ac:dyDescent="0.2">
      <c r="A40" s="15"/>
      <c r="D40" s="9"/>
      <c r="E40" s="9"/>
      <c r="F40" s="9"/>
      <c r="G40" s="8"/>
    </row>
    <row r="41" spans="1:7" ht="13.9" customHeight="1" x14ac:dyDescent="0.2">
      <c r="A41" s="15" t="s">
        <v>7</v>
      </c>
      <c r="B41" s="19" t="s">
        <v>17</v>
      </c>
      <c r="C41" s="21" t="s">
        <v>15</v>
      </c>
      <c r="D41" s="21"/>
      <c r="E41" s="21"/>
      <c r="F41" s="21"/>
      <c r="G41" s="19" t="s">
        <v>11</v>
      </c>
    </row>
    <row r="42" spans="1:7" ht="13.9" customHeight="1" x14ac:dyDescent="0.2">
      <c r="A42" s="8" t="s">
        <v>18</v>
      </c>
      <c r="B42" s="17">
        <v>900</v>
      </c>
      <c r="C42" s="58">
        <v>0.7</v>
      </c>
      <c r="D42" s="22"/>
      <c r="E42" s="22"/>
      <c r="F42" s="22"/>
      <c r="G42" s="8">
        <f>SUM(B42*C42)</f>
        <v>630</v>
      </c>
    </row>
    <row r="43" spans="1:7" ht="13.9" customHeight="1" x14ac:dyDescent="0.2">
      <c r="A43" s="8" t="s">
        <v>19</v>
      </c>
      <c r="B43" s="17">
        <v>400</v>
      </c>
      <c r="C43" s="22">
        <v>0.28499999999999998</v>
      </c>
      <c r="D43" s="22"/>
      <c r="E43" s="22"/>
      <c r="F43" s="22"/>
      <c r="G43" s="8">
        <f>SUM(B43*C43)</f>
        <v>114</v>
      </c>
    </row>
    <row r="44" spans="1:7" ht="13.9" customHeight="1" x14ac:dyDescent="0.2">
      <c r="A44" s="8"/>
      <c r="B44" s="4"/>
      <c r="C44" s="22"/>
      <c r="D44" s="22"/>
      <c r="E44" s="22"/>
      <c r="F44" s="22"/>
      <c r="G44" s="8"/>
    </row>
    <row r="45" spans="1:7" ht="15.6" customHeight="1" x14ac:dyDescent="0.2">
      <c r="A45" s="8"/>
      <c r="B45" s="201" t="s">
        <v>44</v>
      </c>
      <c r="C45" s="201"/>
      <c r="D45" s="201" t="s">
        <v>45</v>
      </c>
      <c r="E45" s="201"/>
      <c r="F45" s="21"/>
      <c r="G45" s="19" t="s">
        <v>11</v>
      </c>
    </row>
    <row r="46" spans="1:7" ht="13.9" customHeight="1" x14ac:dyDescent="0.2">
      <c r="A46" s="8" t="s">
        <v>46</v>
      </c>
      <c r="B46" s="203">
        <v>600</v>
      </c>
      <c r="C46" s="203"/>
      <c r="D46" s="202">
        <v>1</v>
      </c>
      <c r="E46" s="202"/>
      <c r="F46" s="23"/>
      <c r="G46" s="8">
        <f>SUM(D46*B46)</f>
        <v>600</v>
      </c>
    </row>
    <row r="47" spans="1:7" ht="13.9" customHeight="1" x14ac:dyDescent="0.2">
      <c r="A47" s="24" t="s">
        <v>47</v>
      </c>
      <c r="B47" s="9"/>
      <c r="C47" s="23"/>
      <c r="D47" s="23"/>
      <c r="E47" s="23"/>
      <c r="F47" s="23"/>
      <c r="G47" s="16">
        <v>240</v>
      </c>
    </row>
    <row r="48" spans="1:7" ht="13.9" customHeight="1" x14ac:dyDescent="0.2">
      <c r="A48" s="8"/>
      <c r="B48" s="4"/>
      <c r="D48" s="9"/>
      <c r="E48" s="9"/>
      <c r="F48" s="9"/>
      <c r="G48" s="8"/>
    </row>
    <row r="49" spans="1:7" ht="13.9" customHeight="1" x14ac:dyDescent="0.2">
      <c r="A49" s="15" t="s">
        <v>20</v>
      </c>
      <c r="B49" s="19" t="s">
        <v>8</v>
      </c>
      <c r="C49" s="21" t="s">
        <v>21</v>
      </c>
      <c r="D49" s="21" t="s">
        <v>48</v>
      </c>
      <c r="E49" s="21"/>
      <c r="F49" s="21" t="s">
        <v>22</v>
      </c>
      <c r="G49" s="19" t="s">
        <v>11</v>
      </c>
    </row>
    <row r="50" spans="1:7" ht="13.9" customHeight="1" x14ac:dyDescent="0.2">
      <c r="A50" s="16" t="s">
        <v>51</v>
      </c>
      <c r="B50" s="16">
        <v>250</v>
      </c>
      <c r="C50" s="25">
        <v>25</v>
      </c>
      <c r="D50" s="16">
        <v>100</v>
      </c>
      <c r="E50" s="16"/>
      <c r="F50" s="16">
        <v>0</v>
      </c>
      <c r="G50" s="8">
        <f>SUM(B50:F50)</f>
        <v>375</v>
      </c>
    </row>
    <row r="51" spans="1:7" ht="13.9" customHeight="1" x14ac:dyDescent="0.2">
      <c r="B51" s="8" t="s">
        <v>11</v>
      </c>
      <c r="C51" s="26" t="s">
        <v>11</v>
      </c>
      <c r="D51" s="8" t="s">
        <v>11</v>
      </c>
      <c r="F51" s="8"/>
      <c r="G51" s="8"/>
    </row>
    <row r="52" spans="1:7" ht="13.9" customHeight="1" x14ac:dyDescent="0.2">
      <c r="A52" s="15" t="s">
        <v>23</v>
      </c>
      <c r="B52" s="27">
        <v>0.25</v>
      </c>
      <c r="C52" s="19"/>
      <c r="D52" s="33"/>
      <c r="E52" s="33"/>
      <c r="G52" s="8">
        <f>SUM(B52*G28)</f>
        <v>971.27</v>
      </c>
    </row>
    <row r="53" spans="1:7" ht="13.9" customHeight="1" x14ac:dyDescent="0.2">
      <c r="D53" s="8" t="s">
        <v>11</v>
      </c>
      <c r="F53" s="8"/>
      <c r="G53" s="28"/>
    </row>
    <row r="54" spans="1:7" ht="13.9" customHeight="1" x14ac:dyDescent="0.2">
      <c r="F54" s="34" t="s">
        <v>49</v>
      </c>
      <c r="G54" s="8">
        <f>SUM(G33:G50)</f>
        <v>2709</v>
      </c>
    </row>
    <row r="56" spans="1:7" ht="13.9" customHeight="1" x14ac:dyDescent="0.2">
      <c r="B56" s="199" t="s">
        <v>24</v>
      </c>
      <c r="C56" s="199"/>
      <c r="D56" s="199"/>
      <c r="E56" s="199"/>
      <c r="F56" s="199"/>
      <c r="G56" s="29">
        <f>SUM(G28,G54,G52)</f>
        <v>7565.34</v>
      </c>
    </row>
  </sheetData>
  <mergeCells count="7">
    <mergeCell ref="A8:G8"/>
    <mergeCell ref="B56:F56"/>
    <mergeCell ref="A7:G7"/>
    <mergeCell ref="B45:C45"/>
    <mergeCell ref="D45:E45"/>
    <mergeCell ref="D46:E46"/>
    <mergeCell ref="B46:C46"/>
  </mergeCells>
  <phoneticPr fontId="0" type="noConversion"/>
  <dataValidations count="1">
    <dataValidation allowBlank="1" showInputMessage="1" showErrorMessage="1" prompt="Enter invoice date" sqref="A8:G8" xr:uid="{00000000-0002-0000-0100-000000000000}"/>
  </dataValidations>
  <printOptions horizontalCentered="1"/>
  <pageMargins left="0.75" right="0.75" top="1" bottom="1" header="0.5" footer="0.25"/>
  <pageSetup scale="89" fitToHeight="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0"/>
  <sheetViews>
    <sheetView zoomScaleNormal="100" workbookViewId="0">
      <selection activeCell="J39" sqref="J39"/>
    </sheetView>
  </sheetViews>
  <sheetFormatPr defaultColWidth="9.140625" defaultRowHeight="13.9" customHeight="1" x14ac:dyDescent="0.25"/>
  <cols>
    <col min="1" max="1" width="35.5703125" style="1" customWidth="1"/>
    <col min="2" max="2" width="9.42578125" style="37" customWidth="1"/>
    <col min="3" max="3" width="9.42578125" style="38" customWidth="1"/>
    <col min="4" max="4" width="12.7109375" style="37" customWidth="1"/>
    <col min="5" max="5" width="9.42578125" style="37" customWidth="1"/>
    <col min="6" max="7" width="12.7109375" style="1" customWidth="1"/>
    <col min="8" max="16384" width="9.140625" style="1"/>
  </cols>
  <sheetData>
    <row r="1" spans="1:7" ht="13.9" customHeight="1" x14ac:dyDescent="0.25">
      <c r="A1" s="204" t="s">
        <v>28</v>
      </c>
      <c r="B1" s="204"/>
      <c r="C1" s="204"/>
      <c r="D1" s="204"/>
      <c r="E1" s="204"/>
      <c r="F1" s="204"/>
      <c r="G1" s="204"/>
    </row>
    <row r="2" spans="1:7" ht="13.9" customHeight="1" x14ac:dyDescent="0.25">
      <c r="A2" s="204" t="s">
        <v>29</v>
      </c>
      <c r="B2" s="204"/>
      <c r="C2" s="204"/>
      <c r="D2" s="204"/>
      <c r="E2" s="204"/>
      <c r="F2" s="204"/>
      <c r="G2" s="204"/>
    </row>
    <row r="3" spans="1:7" ht="13.9" customHeight="1" x14ac:dyDescent="0.25">
      <c r="A3" s="35"/>
      <c r="B3" s="35"/>
      <c r="C3" s="35"/>
      <c r="D3" s="35"/>
      <c r="E3" s="35"/>
      <c r="F3" s="35"/>
      <c r="G3" s="35"/>
    </row>
    <row r="4" spans="1:7" ht="13.9" customHeight="1" x14ac:dyDescent="0.25">
      <c r="A4" s="204" t="s">
        <v>58</v>
      </c>
      <c r="B4" s="204"/>
      <c r="C4" s="204"/>
      <c r="D4" s="204"/>
      <c r="E4" s="204"/>
      <c r="F4" s="204"/>
      <c r="G4" s="204"/>
    </row>
    <row r="5" spans="1:7" ht="13.9" customHeight="1" x14ac:dyDescent="0.25">
      <c r="A5" s="204" t="str">
        <f>'Survey-Inspection'!A8</f>
        <v>MM/DD/YYYY</v>
      </c>
      <c r="B5" s="204"/>
      <c r="C5" s="204"/>
      <c r="D5" s="204"/>
      <c r="E5" s="204"/>
      <c r="F5" s="204"/>
      <c r="G5" s="204"/>
    </row>
    <row r="6" spans="1:7" ht="13.9" customHeight="1" x14ac:dyDescent="0.25">
      <c r="A6" s="36"/>
      <c r="B6" s="36"/>
      <c r="C6" s="36"/>
      <c r="D6" s="36"/>
      <c r="E6" s="36"/>
      <c r="F6" s="36"/>
      <c r="G6" s="36"/>
    </row>
    <row r="7" spans="1:7" ht="13.9" customHeight="1" x14ac:dyDescent="0.25">
      <c r="A7" s="36"/>
      <c r="B7" s="36"/>
      <c r="C7" s="36"/>
      <c r="D7" s="36"/>
      <c r="E7" s="36"/>
      <c r="F7" s="36"/>
      <c r="G7" s="36"/>
    </row>
    <row r="8" spans="1:7" ht="13.9" customHeight="1" x14ac:dyDescent="0.25">
      <c r="A8" s="30" t="s">
        <v>9</v>
      </c>
    </row>
    <row r="9" spans="1:7" ht="13.9" customHeight="1" x14ac:dyDescent="0.25">
      <c r="A9" s="39"/>
    </row>
    <row r="10" spans="1:7" ht="13.9" customHeight="1" x14ac:dyDescent="0.25">
      <c r="A10" s="40" t="s">
        <v>1</v>
      </c>
      <c r="D10" s="37" t="s">
        <v>11</v>
      </c>
    </row>
    <row r="11" spans="1:7" s="41" customFormat="1" ht="13.9" customHeight="1" x14ac:dyDescent="0.25">
      <c r="A11" s="30" t="s">
        <v>3</v>
      </c>
      <c r="B11" s="31" t="s">
        <v>12</v>
      </c>
      <c r="C11" s="32" t="s">
        <v>38</v>
      </c>
      <c r="D11" s="14" t="s">
        <v>56</v>
      </c>
      <c r="E11" s="14" t="s">
        <v>54</v>
      </c>
      <c r="F11" s="14" t="s">
        <v>55</v>
      </c>
      <c r="G11" s="13" t="s">
        <v>2</v>
      </c>
    </row>
    <row r="12" spans="1:7" ht="13.9" customHeight="1" x14ac:dyDescent="0.25">
      <c r="A12" s="16" t="s">
        <v>35</v>
      </c>
      <c r="B12" s="46">
        <v>17.05</v>
      </c>
      <c r="C12" s="47">
        <v>10</v>
      </c>
      <c r="D12" s="8">
        <f>SUM(B12*C12)</f>
        <v>170.5</v>
      </c>
      <c r="E12" s="20">
        <v>0.3</v>
      </c>
      <c r="F12" s="26">
        <f>D12*E12</f>
        <v>51.15</v>
      </c>
      <c r="G12" s="8">
        <f>D12+F12</f>
        <v>221.65</v>
      </c>
    </row>
    <row r="13" spans="1:7" ht="13.9" customHeight="1" x14ac:dyDescent="0.25">
      <c r="A13" s="16" t="s">
        <v>36</v>
      </c>
      <c r="B13" s="16">
        <v>10.46</v>
      </c>
      <c r="C13" s="17">
        <v>2</v>
      </c>
      <c r="D13" s="8">
        <f t="shared" ref="D13:D14" si="0">SUM(B13*C13)</f>
        <v>20.92</v>
      </c>
      <c r="E13" s="20">
        <v>0.3</v>
      </c>
      <c r="F13" s="26">
        <f t="shared" ref="F13:F14" si="1">D13*E13</f>
        <v>6.28</v>
      </c>
      <c r="G13" s="8">
        <f t="shared" ref="G13:G14" si="2">D13+F13</f>
        <v>27.2</v>
      </c>
    </row>
    <row r="14" spans="1:7" ht="13.9" customHeight="1" x14ac:dyDescent="0.25">
      <c r="A14" s="16" t="s">
        <v>37</v>
      </c>
      <c r="B14" s="46">
        <v>14.33</v>
      </c>
      <c r="C14" s="48">
        <v>20</v>
      </c>
      <c r="D14" s="28">
        <f t="shared" si="0"/>
        <v>286.60000000000002</v>
      </c>
      <c r="E14" s="50">
        <v>0.3</v>
      </c>
      <c r="F14" s="51">
        <f t="shared" si="1"/>
        <v>85.98</v>
      </c>
      <c r="G14" s="28">
        <f t="shared" si="2"/>
        <v>372.58</v>
      </c>
    </row>
    <row r="15" spans="1:7" ht="13.9" customHeight="1" x14ac:dyDescent="0.25">
      <c r="A15" s="42" t="s">
        <v>4</v>
      </c>
      <c r="C15" s="38">
        <f>SUM(C12:C14)</f>
        <v>32</v>
      </c>
      <c r="D15" s="8">
        <f t="shared" ref="D15:F15" si="3">SUM(D12:D14)</f>
        <v>478.02</v>
      </c>
      <c r="E15" s="8"/>
      <c r="F15" s="8">
        <f t="shared" si="3"/>
        <v>143.41</v>
      </c>
      <c r="G15" s="8">
        <f>SUM(G12:G14)</f>
        <v>621.42999999999995</v>
      </c>
    </row>
    <row r="16" spans="1:7" ht="13.9" customHeight="1" x14ac:dyDescent="0.25">
      <c r="D16" s="38"/>
      <c r="E16" s="38"/>
      <c r="F16" s="38"/>
      <c r="G16" s="37"/>
    </row>
    <row r="17" spans="1:7" ht="13.9" customHeight="1" x14ac:dyDescent="0.25">
      <c r="A17" s="30" t="s">
        <v>5</v>
      </c>
      <c r="D17" s="38"/>
      <c r="E17" s="38"/>
      <c r="F17" s="38"/>
      <c r="G17" s="37"/>
    </row>
    <row r="18" spans="1:7" ht="13.9" customHeight="1" x14ac:dyDescent="0.25">
      <c r="A18" s="16" t="s">
        <v>39</v>
      </c>
      <c r="B18" s="16">
        <v>7.64</v>
      </c>
      <c r="C18" s="17">
        <v>100</v>
      </c>
      <c r="D18" s="8">
        <f t="shared" ref="D18:D19" si="4">SUM(B18*C18)</f>
        <v>764</v>
      </c>
      <c r="E18" s="20">
        <v>0.1</v>
      </c>
      <c r="F18" s="26">
        <f t="shared" ref="F18:F19" si="5">D18*E18</f>
        <v>76.400000000000006</v>
      </c>
      <c r="G18" s="8">
        <f>D18+F18</f>
        <v>840.4</v>
      </c>
    </row>
    <row r="19" spans="1:7" ht="13.9" customHeight="1" x14ac:dyDescent="0.25">
      <c r="A19" s="16" t="s">
        <v>40</v>
      </c>
      <c r="B19" s="16">
        <v>8.16</v>
      </c>
      <c r="C19" s="18">
        <v>50</v>
      </c>
      <c r="D19" s="28">
        <f t="shared" si="4"/>
        <v>408</v>
      </c>
      <c r="E19" s="50">
        <v>0.14000000000000001</v>
      </c>
      <c r="F19" s="51">
        <f t="shared" si="5"/>
        <v>57.12</v>
      </c>
      <c r="G19" s="28">
        <f>D19+F19</f>
        <v>465.12</v>
      </c>
    </row>
    <row r="20" spans="1:7" ht="13.9" customHeight="1" x14ac:dyDescent="0.25">
      <c r="A20" s="42" t="s">
        <v>10</v>
      </c>
      <c r="C20" s="38">
        <f>SUM(C19)</f>
        <v>50</v>
      </c>
      <c r="D20" s="8">
        <f t="shared" ref="D20" si="6">SUM(D17:D19)</f>
        <v>1172</v>
      </c>
      <c r="E20" s="8"/>
      <c r="F20" s="8">
        <f t="shared" ref="F20" si="7">SUM(F17:F19)</f>
        <v>133.52000000000001</v>
      </c>
      <c r="G20" s="8">
        <f>SUM(G17:G19)</f>
        <v>1305.52</v>
      </c>
    </row>
    <row r="21" spans="1:7" s="60" customFormat="1" ht="13.9" customHeight="1" x14ac:dyDescent="0.25">
      <c r="A21" s="41" t="s">
        <v>61</v>
      </c>
      <c r="B21" s="37"/>
      <c r="C21" s="38"/>
      <c r="D21" s="38"/>
      <c r="E21" s="37"/>
      <c r="F21" s="42"/>
      <c r="G21" s="59"/>
    </row>
    <row r="22" spans="1:7" s="60" customFormat="1" ht="13.9" customHeight="1" x14ac:dyDescent="0.25">
      <c r="A22" s="16" t="s">
        <v>35</v>
      </c>
      <c r="B22" s="16">
        <f>17.05*1.5</f>
        <v>25.58</v>
      </c>
      <c r="C22" s="47">
        <v>20</v>
      </c>
      <c r="D22" s="8">
        <f>SUM(B22*C22)</f>
        <v>511.6</v>
      </c>
      <c r="E22" s="20">
        <v>0.1</v>
      </c>
      <c r="F22" s="26">
        <f>D22*E22</f>
        <v>51.16</v>
      </c>
      <c r="G22" s="37">
        <f t="shared" ref="G22:G23" si="8">D22+F22</f>
        <v>562.76</v>
      </c>
    </row>
    <row r="23" spans="1:7" s="60" customFormat="1" ht="13.9" customHeight="1" x14ac:dyDescent="0.25">
      <c r="A23" s="16" t="s">
        <v>40</v>
      </c>
      <c r="B23" s="46">
        <f>8.16*1.5</f>
        <v>12.24</v>
      </c>
      <c r="C23" s="48">
        <v>100</v>
      </c>
      <c r="D23" s="28">
        <f t="shared" ref="D23" si="9">SUM(B23*C23)</f>
        <v>1224</v>
      </c>
      <c r="E23" s="50">
        <v>0.14000000000000001</v>
      </c>
      <c r="F23" s="51">
        <f t="shared" ref="F23" si="10">D23*E23</f>
        <v>171.36</v>
      </c>
      <c r="G23" s="61">
        <f t="shared" si="8"/>
        <v>1395.36</v>
      </c>
    </row>
    <row r="24" spans="1:7" s="60" customFormat="1" ht="13.9" customHeight="1" x14ac:dyDescent="0.25">
      <c r="A24" s="42" t="s">
        <v>62</v>
      </c>
      <c r="B24" s="37"/>
      <c r="C24" s="38">
        <f>SUM(C22:C23)</f>
        <v>120</v>
      </c>
      <c r="D24" s="62">
        <f t="shared" ref="D24" si="11">SUM(D22:D23)</f>
        <v>1735.6</v>
      </c>
      <c r="E24" s="62"/>
      <c r="F24" s="62">
        <f t="shared" ref="F24" si="12">SUM(F22:F23)</f>
        <v>222.52</v>
      </c>
      <c r="G24" s="54">
        <f>SUM(G22:G23)</f>
        <v>1958.12</v>
      </c>
    </row>
    <row r="25" spans="1:7" s="60" customFormat="1" ht="13.9" customHeight="1" x14ac:dyDescent="0.25">
      <c r="A25" s="1"/>
      <c r="B25" s="37"/>
      <c r="C25" s="63"/>
      <c r="D25" s="63"/>
      <c r="E25" s="63"/>
      <c r="F25" s="63"/>
      <c r="G25" s="61"/>
    </row>
    <row r="26" spans="1:7" ht="13.9" customHeight="1" x14ac:dyDescent="0.25">
      <c r="A26" s="42" t="s">
        <v>13</v>
      </c>
      <c r="C26" s="54">
        <f>C15+C20</f>
        <v>82</v>
      </c>
      <c r="D26" s="54">
        <f t="shared" ref="D26:F26" si="13">D15+D20</f>
        <v>1650.02</v>
      </c>
      <c r="E26" s="54"/>
      <c r="F26" s="54">
        <f t="shared" si="13"/>
        <v>276.93</v>
      </c>
      <c r="G26" s="54">
        <f>G15+G20+G24</f>
        <v>3885.07</v>
      </c>
    </row>
    <row r="27" spans="1:7" ht="13.9" customHeight="1" x14ac:dyDescent="0.25">
      <c r="A27" s="30"/>
      <c r="D27" s="38"/>
      <c r="E27" s="38"/>
      <c r="F27" s="38"/>
      <c r="G27" s="37"/>
    </row>
    <row r="28" spans="1:7" ht="13.9" customHeight="1" x14ac:dyDescent="0.25">
      <c r="A28" s="39" t="s">
        <v>6</v>
      </c>
      <c r="D28" s="38"/>
      <c r="E28" s="38"/>
      <c r="F28" s="38"/>
    </row>
    <row r="29" spans="1:7" ht="13.9" customHeight="1" x14ac:dyDescent="0.25">
      <c r="A29" s="39"/>
      <c r="D29" s="38"/>
      <c r="E29" s="38"/>
      <c r="F29" s="38"/>
    </row>
    <row r="30" spans="1:7" ht="13.9" customHeight="1" x14ac:dyDescent="0.25">
      <c r="A30" s="15" t="s">
        <v>16</v>
      </c>
      <c r="B30" s="8"/>
      <c r="C30" s="9"/>
      <c r="D30" s="9"/>
      <c r="E30" s="9"/>
      <c r="F30" s="9"/>
      <c r="G30" s="19" t="s">
        <v>11</v>
      </c>
    </row>
    <row r="31" spans="1:7" ht="13.9" customHeight="1" x14ac:dyDescent="0.25">
      <c r="A31" s="16" t="s">
        <v>42</v>
      </c>
      <c r="B31" s="8"/>
      <c r="C31" s="9"/>
      <c r="D31" s="9"/>
      <c r="E31" s="9"/>
      <c r="F31" s="9"/>
      <c r="G31" s="16">
        <v>200</v>
      </c>
    </row>
    <row r="32" spans="1:7" ht="13.9" customHeight="1" x14ac:dyDescent="0.25">
      <c r="A32" s="16" t="s">
        <v>43</v>
      </c>
      <c r="B32" s="8"/>
      <c r="C32" s="9"/>
      <c r="D32" s="9"/>
      <c r="E32" s="9"/>
      <c r="F32" s="9"/>
      <c r="G32" s="16">
        <v>200</v>
      </c>
    </row>
    <row r="33" spans="1:7" ht="13.9" customHeight="1" x14ac:dyDescent="0.25">
      <c r="A33" s="16" t="s">
        <v>41</v>
      </c>
      <c r="B33" s="8"/>
      <c r="C33" s="9"/>
      <c r="D33" s="9"/>
      <c r="E33" s="9"/>
      <c r="F33" s="9"/>
      <c r="G33" s="16">
        <v>200</v>
      </c>
    </row>
    <row r="34" spans="1:7" ht="13.9" customHeight="1" x14ac:dyDescent="0.25">
      <c r="A34" s="15"/>
      <c r="B34" s="8"/>
      <c r="C34" s="9"/>
      <c r="D34" s="9"/>
      <c r="E34" s="9"/>
      <c r="F34" s="9"/>
      <c r="G34" s="8"/>
    </row>
    <row r="35" spans="1:7" s="60" customFormat="1" ht="13.9" customHeight="1" x14ac:dyDescent="0.25">
      <c r="A35" s="37" t="s">
        <v>234</v>
      </c>
      <c r="B35" s="37"/>
      <c r="C35" s="38"/>
      <c r="D35" s="38"/>
      <c r="E35" s="38"/>
      <c r="F35" s="38"/>
      <c r="G35" s="46">
        <v>50</v>
      </c>
    </row>
    <row r="36" spans="1:7" s="60" customFormat="1" ht="13.9" customHeight="1" x14ac:dyDescent="0.2">
      <c r="B36" s="193"/>
      <c r="C36" s="194"/>
      <c r="D36" s="194"/>
      <c r="E36" s="193"/>
    </row>
    <row r="37" spans="1:7" s="60" customFormat="1" ht="13.9" customHeight="1" x14ac:dyDescent="0.25">
      <c r="A37" s="37" t="s">
        <v>235</v>
      </c>
      <c r="B37" s="37"/>
      <c r="C37" s="38"/>
      <c r="D37" s="38"/>
      <c r="E37" s="38"/>
      <c r="F37" s="38"/>
      <c r="G37" s="46">
        <v>100</v>
      </c>
    </row>
    <row r="38" spans="1:7" s="4" customFormat="1" ht="13.9" customHeight="1" x14ac:dyDescent="0.2">
      <c r="A38" s="15"/>
      <c r="B38" s="8"/>
      <c r="C38" s="9"/>
      <c r="D38" s="9"/>
      <c r="E38" s="9"/>
      <c r="F38" s="9"/>
      <c r="G38" s="8"/>
    </row>
    <row r="39" spans="1:7" ht="13.9" customHeight="1" x14ac:dyDescent="0.25">
      <c r="A39" s="15" t="s">
        <v>7</v>
      </c>
      <c r="B39" s="19" t="s">
        <v>17</v>
      </c>
      <c r="C39" s="21" t="s">
        <v>15</v>
      </c>
      <c r="D39" s="21"/>
      <c r="E39" s="21"/>
      <c r="F39" s="21"/>
      <c r="G39" s="19" t="s">
        <v>11</v>
      </c>
    </row>
    <row r="40" spans="1:7" ht="13.9" customHeight="1" x14ac:dyDescent="0.25">
      <c r="A40" s="8" t="s">
        <v>18</v>
      </c>
      <c r="B40" s="17">
        <v>900</v>
      </c>
      <c r="C40" s="58">
        <v>0.7</v>
      </c>
      <c r="D40" s="22"/>
      <c r="E40" s="22"/>
      <c r="F40" s="22"/>
      <c r="G40" s="8">
        <f>SUM(B40*C40)</f>
        <v>630</v>
      </c>
    </row>
    <row r="41" spans="1:7" ht="13.9" customHeight="1" x14ac:dyDescent="0.25">
      <c r="A41" s="8" t="s">
        <v>19</v>
      </c>
      <c r="B41" s="17">
        <v>400</v>
      </c>
      <c r="C41" s="22">
        <v>0.28499999999999998</v>
      </c>
      <c r="D41" s="22"/>
      <c r="E41" s="22"/>
      <c r="F41" s="22"/>
      <c r="G41" s="8">
        <f>SUM(B41*C41)</f>
        <v>114</v>
      </c>
    </row>
    <row r="42" spans="1:7" ht="13.9" customHeight="1" x14ac:dyDescent="0.25">
      <c r="A42" s="8"/>
      <c r="B42" s="4"/>
      <c r="C42" s="22"/>
      <c r="D42" s="22"/>
      <c r="E42" s="22"/>
      <c r="F42" s="22"/>
      <c r="G42" s="8"/>
    </row>
    <row r="43" spans="1:7" ht="13.9" customHeight="1" x14ac:dyDescent="0.25">
      <c r="A43" s="8"/>
      <c r="B43" s="201" t="s">
        <v>44</v>
      </c>
      <c r="C43" s="201"/>
      <c r="D43" s="201" t="s">
        <v>45</v>
      </c>
      <c r="E43" s="201"/>
      <c r="F43" s="21"/>
      <c r="G43" s="19" t="s">
        <v>11</v>
      </c>
    </row>
    <row r="44" spans="1:7" ht="13.9" customHeight="1" x14ac:dyDescent="0.25">
      <c r="A44" s="8" t="s">
        <v>46</v>
      </c>
      <c r="B44" s="203">
        <v>600</v>
      </c>
      <c r="C44" s="203"/>
      <c r="D44" s="202">
        <v>1</v>
      </c>
      <c r="E44" s="202"/>
      <c r="F44" s="23"/>
      <c r="G44" s="8">
        <f>SUM(D44*B44)</f>
        <v>600</v>
      </c>
    </row>
    <row r="45" spans="1:7" ht="13.9" customHeight="1" x14ac:dyDescent="0.25">
      <c r="A45" s="24" t="s">
        <v>47</v>
      </c>
      <c r="B45" s="9"/>
      <c r="C45" s="23"/>
      <c r="D45" s="23"/>
      <c r="E45" s="23"/>
      <c r="F45" s="23"/>
      <c r="G45" s="16">
        <v>240</v>
      </c>
    </row>
    <row r="46" spans="1:7" ht="13.9" customHeight="1" x14ac:dyDescent="0.25">
      <c r="A46" s="8"/>
      <c r="B46" s="4"/>
      <c r="C46" s="9"/>
      <c r="D46" s="9"/>
      <c r="E46" s="9"/>
      <c r="F46" s="9"/>
      <c r="G46" s="8"/>
    </row>
    <row r="47" spans="1:7" ht="13.9" customHeight="1" x14ac:dyDescent="0.25">
      <c r="A47" s="15" t="s">
        <v>20</v>
      </c>
      <c r="B47" s="19" t="s">
        <v>8</v>
      </c>
      <c r="C47" s="21" t="s">
        <v>21</v>
      </c>
      <c r="D47" s="21" t="s">
        <v>48</v>
      </c>
      <c r="E47" s="21"/>
      <c r="F47" s="21" t="s">
        <v>22</v>
      </c>
      <c r="G47" s="19" t="s">
        <v>11</v>
      </c>
    </row>
    <row r="48" spans="1:7" ht="13.9" customHeight="1" x14ac:dyDescent="0.25">
      <c r="A48" s="16" t="s">
        <v>51</v>
      </c>
      <c r="B48" s="16">
        <v>250</v>
      </c>
      <c r="C48" s="25">
        <v>25</v>
      </c>
      <c r="D48" s="16">
        <v>100</v>
      </c>
      <c r="E48" s="16"/>
      <c r="F48" s="16">
        <v>0</v>
      </c>
      <c r="G48" s="8">
        <f>SUM(B48:F48)</f>
        <v>375</v>
      </c>
    </row>
    <row r="49" spans="1:7" ht="13.9" customHeight="1" x14ac:dyDescent="0.25">
      <c r="A49" s="39"/>
      <c r="D49" s="38"/>
      <c r="E49" s="38"/>
      <c r="F49" s="38"/>
    </row>
    <row r="50" spans="1:7" ht="13.9" customHeight="1" x14ac:dyDescent="0.25">
      <c r="A50" s="41" t="s">
        <v>25</v>
      </c>
      <c r="B50" s="206" t="s">
        <v>12</v>
      </c>
      <c r="C50" s="206"/>
      <c r="D50" s="32" t="s">
        <v>236</v>
      </c>
      <c r="E50" s="195"/>
      <c r="F50" s="35" t="s">
        <v>11</v>
      </c>
      <c r="G50" s="43" t="s">
        <v>2</v>
      </c>
    </row>
    <row r="51" spans="1:7" ht="13.9" customHeight="1" x14ac:dyDescent="0.25">
      <c r="A51" s="46" t="s">
        <v>50</v>
      </c>
      <c r="B51" s="207">
        <v>50</v>
      </c>
      <c r="C51" s="207"/>
      <c r="D51" s="196">
        <v>20</v>
      </c>
      <c r="F51" s="37" t="s">
        <v>11</v>
      </c>
      <c r="G51" s="37">
        <f>SUM(B51*D51)</f>
        <v>1000</v>
      </c>
    </row>
    <row r="52" spans="1:7" ht="13.9" customHeight="1" x14ac:dyDescent="0.25">
      <c r="B52" s="37" t="s">
        <v>11</v>
      </c>
      <c r="C52" s="44" t="s">
        <v>11</v>
      </c>
      <c r="D52" s="37" t="s">
        <v>11</v>
      </c>
      <c r="F52" s="37"/>
      <c r="G52" s="37"/>
    </row>
    <row r="53" spans="1:7" ht="13.9" customHeight="1" x14ac:dyDescent="0.25">
      <c r="A53" s="41" t="s">
        <v>23</v>
      </c>
      <c r="B53" s="43" t="s">
        <v>15</v>
      </c>
      <c r="C53" s="43" t="s">
        <v>11</v>
      </c>
      <c r="D53" s="37" t="s">
        <v>11</v>
      </c>
      <c r="F53" s="37"/>
      <c r="G53" s="37"/>
    </row>
    <row r="54" spans="1:7" ht="13.9" customHeight="1" x14ac:dyDescent="0.25">
      <c r="B54" s="49">
        <v>0.25</v>
      </c>
      <c r="C54" s="38" t="s">
        <v>11</v>
      </c>
      <c r="G54" s="37">
        <f>SUM(B54*G26)</f>
        <v>971.27</v>
      </c>
    </row>
    <row r="55" spans="1:7" ht="13.9" customHeight="1" x14ac:dyDescent="0.25">
      <c r="B55" s="192"/>
      <c r="G55" s="61"/>
    </row>
    <row r="56" spans="1:7" ht="13.9" customHeight="1" x14ac:dyDescent="0.25">
      <c r="A56" s="4"/>
      <c r="B56" s="8"/>
      <c r="C56" s="9"/>
      <c r="D56" s="8"/>
      <c r="E56" s="8"/>
      <c r="F56" s="34" t="s">
        <v>49</v>
      </c>
      <c r="G56" s="8">
        <f>SUM(G31:G54)</f>
        <v>4680.2700000000004</v>
      </c>
    </row>
    <row r="57" spans="1:7" ht="13.9" customHeight="1" x14ac:dyDescent="0.25">
      <c r="G57" s="55"/>
    </row>
    <row r="58" spans="1:7" ht="13.9" customHeight="1" x14ac:dyDescent="0.25">
      <c r="B58" s="205" t="s">
        <v>26</v>
      </c>
      <c r="C58" s="205"/>
      <c r="D58" s="205"/>
      <c r="E58" s="205"/>
      <c r="F58" s="205"/>
      <c r="G58" s="45">
        <f>SUM(G26,G56)</f>
        <v>8565.34</v>
      </c>
    </row>
    <row r="59" spans="1:7" ht="13.9" customHeight="1" x14ac:dyDescent="0.25">
      <c r="G59" s="55"/>
    </row>
    <row r="60" spans="1:7" ht="13.9" customHeight="1" x14ac:dyDescent="0.25">
      <c r="F60" s="42" t="s">
        <v>27</v>
      </c>
      <c r="G60" s="45">
        <f>'Survey-Inspection'!$G$56+G58</f>
        <v>16130.68</v>
      </c>
    </row>
  </sheetData>
  <mergeCells count="11">
    <mergeCell ref="A1:G1"/>
    <mergeCell ref="B58:F58"/>
    <mergeCell ref="A2:G2"/>
    <mergeCell ref="A5:G5"/>
    <mergeCell ref="A4:G4"/>
    <mergeCell ref="B43:C43"/>
    <mergeCell ref="D43:E43"/>
    <mergeCell ref="B44:C44"/>
    <mergeCell ref="D44:E44"/>
    <mergeCell ref="B50:C50"/>
    <mergeCell ref="B51:C51"/>
  </mergeCells>
  <phoneticPr fontId="0" type="noConversion"/>
  <printOptions horizontalCentered="1"/>
  <pageMargins left="0.75" right="0.75" top="1" bottom="1" header="0.5" footer="0.25"/>
  <pageSetup scale="89" fitToHeight="0" orientation="portrait" blackAndWhite="1" r:id="rId1"/>
  <headerFooter alignWithMargins="0"/>
  <rowBreaks count="1" manualBreakCount="1">
    <brk id="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BA46-4AF3-41F4-A336-DD31FEAC7245}">
  <sheetPr>
    <pageSetUpPr fitToPage="1"/>
  </sheetPr>
  <dimension ref="A1:O81"/>
  <sheetViews>
    <sheetView zoomScaleNormal="100" zoomScaleSheetLayoutView="75" workbookViewId="0">
      <selection activeCell="B2" sqref="B2:E2"/>
    </sheetView>
  </sheetViews>
  <sheetFormatPr defaultColWidth="8.85546875" defaultRowHeight="15" x14ac:dyDescent="0.25"/>
  <cols>
    <col min="1" max="1" width="29" style="191" customWidth="1"/>
    <col min="2" max="2" width="5.7109375" style="95" customWidth="1"/>
    <col min="3" max="3" width="14.85546875" style="96" customWidth="1"/>
    <col min="4" max="4" width="8.5703125" style="95" customWidth="1"/>
    <col min="5" max="5" width="13.5703125" style="96" customWidth="1"/>
    <col min="6" max="6" width="5.7109375" style="95" customWidth="1"/>
    <col min="7" max="7" width="14" style="96" customWidth="1"/>
    <col min="8" max="8" width="5.7109375" style="95" customWidth="1"/>
    <col min="9" max="9" width="13.5703125" style="96" customWidth="1"/>
    <col min="10" max="10" width="5.7109375" style="95" customWidth="1"/>
    <col min="11" max="11" width="13.5703125" style="96" customWidth="1"/>
    <col min="12" max="12" width="5.7109375" style="96" customWidth="1"/>
    <col min="13" max="13" width="13.5703125" style="96" customWidth="1"/>
    <col min="14" max="16384" width="8.85546875" style="67"/>
  </cols>
  <sheetData>
    <row r="1" spans="1:14" ht="21" customHeight="1" x14ac:dyDescent="0.25">
      <c r="A1" s="64" t="s">
        <v>63</v>
      </c>
      <c r="B1" s="65"/>
      <c r="C1" s="66"/>
      <c r="D1" s="65"/>
      <c r="E1" s="236"/>
      <c r="F1" s="236"/>
      <c r="G1" s="236"/>
      <c r="H1" s="236"/>
      <c r="I1" s="66"/>
      <c r="J1" s="237" t="s">
        <v>64</v>
      </c>
      <c r="K1" s="237"/>
      <c r="L1" s="237"/>
      <c r="M1" s="238"/>
    </row>
    <row r="2" spans="1:14" ht="23.25" customHeight="1" thickBot="1" x14ac:dyDescent="0.3">
      <c r="A2" s="68" t="s">
        <v>65</v>
      </c>
      <c r="B2" s="239"/>
      <c r="C2" s="240"/>
      <c r="D2" s="240"/>
      <c r="E2" s="241"/>
      <c r="F2" s="69"/>
      <c r="G2" s="70" t="s">
        <v>237</v>
      </c>
      <c r="H2" s="239"/>
      <c r="I2" s="240"/>
      <c r="J2" s="240"/>
      <c r="K2" s="240"/>
      <c r="L2" s="241"/>
      <c r="M2" s="71"/>
    </row>
    <row r="3" spans="1:14" ht="21" customHeight="1" x14ac:dyDescent="0.25">
      <c r="A3" s="72" t="s">
        <v>66</v>
      </c>
      <c r="B3" s="73"/>
      <c r="C3" s="229" t="s">
        <v>67</v>
      </c>
      <c r="D3" s="73"/>
      <c r="E3" s="229" t="s">
        <v>68</v>
      </c>
      <c r="F3" s="75"/>
      <c r="G3" s="75"/>
      <c r="H3" s="75"/>
      <c r="I3" s="76"/>
      <c r="J3" s="77"/>
      <c r="K3" s="77"/>
      <c r="L3" s="77"/>
      <c r="M3" s="78"/>
    </row>
    <row r="4" spans="1:14" ht="21" customHeight="1" x14ac:dyDescent="0.25">
      <c r="A4" s="79"/>
      <c r="B4" s="80"/>
      <c r="C4" s="219"/>
      <c r="D4" s="81"/>
      <c r="E4" s="219"/>
      <c r="F4" s="82"/>
      <c r="G4" s="83"/>
      <c r="H4" s="82" t="s">
        <v>11</v>
      </c>
      <c r="I4" s="83"/>
      <c r="J4" s="83"/>
      <c r="K4" s="83"/>
      <c r="L4" s="242"/>
      <c r="M4" s="243"/>
    </row>
    <row r="5" spans="1:14" s="90" customFormat="1" ht="21.6" customHeight="1" x14ac:dyDescent="0.25">
      <c r="A5" s="84" t="s">
        <v>69</v>
      </c>
      <c r="B5" s="85" t="s">
        <v>70</v>
      </c>
      <c r="C5" s="86"/>
      <c r="D5" s="85" t="s">
        <v>71</v>
      </c>
      <c r="E5" s="86"/>
      <c r="F5" s="87"/>
      <c r="G5" s="88"/>
      <c r="H5" s="87"/>
      <c r="I5" s="88"/>
      <c r="J5" s="88"/>
      <c r="K5" s="88"/>
      <c r="L5" s="88"/>
      <c r="M5" s="89" t="s">
        <v>11</v>
      </c>
    </row>
    <row r="6" spans="1:14" s="90" customFormat="1" ht="21.6" customHeight="1" x14ac:dyDescent="0.25">
      <c r="A6" s="84" t="s">
        <v>72</v>
      </c>
      <c r="B6" s="85" t="s">
        <v>73</v>
      </c>
      <c r="C6" s="86"/>
      <c r="D6" s="85" t="s">
        <v>74</v>
      </c>
      <c r="E6" s="86"/>
      <c r="F6" s="87"/>
      <c r="G6" s="88"/>
      <c r="H6" s="87"/>
      <c r="I6" s="88"/>
      <c r="J6" s="88"/>
      <c r="K6" s="88"/>
      <c r="L6" s="88"/>
      <c r="M6" s="89" t="s">
        <v>11</v>
      </c>
    </row>
    <row r="7" spans="1:14" s="90" customFormat="1" ht="21.6" customHeight="1" x14ac:dyDescent="0.25">
      <c r="A7" s="84" t="s">
        <v>75</v>
      </c>
      <c r="B7" s="85" t="s">
        <v>76</v>
      </c>
      <c r="C7" s="86"/>
      <c r="D7" s="85" t="s">
        <v>77</v>
      </c>
      <c r="E7" s="86"/>
      <c r="F7" s="87"/>
      <c r="G7" s="88"/>
      <c r="H7" s="87"/>
      <c r="I7" s="88"/>
      <c r="J7" s="88"/>
      <c r="K7" s="88"/>
      <c r="L7" s="88"/>
      <c r="M7" s="89" t="s">
        <v>11</v>
      </c>
    </row>
    <row r="8" spans="1:14" s="90" customFormat="1" ht="21.6" customHeight="1" x14ac:dyDescent="0.25">
      <c r="A8" s="84" t="s">
        <v>22</v>
      </c>
      <c r="B8" s="85" t="s">
        <v>78</v>
      </c>
      <c r="C8" s="86"/>
      <c r="D8" s="85" t="s">
        <v>79</v>
      </c>
      <c r="E8" s="86"/>
      <c r="F8" s="87"/>
      <c r="G8" s="88"/>
      <c r="H8" s="87"/>
      <c r="I8" s="88"/>
      <c r="J8" s="88"/>
      <c r="K8" s="88"/>
      <c r="L8" s="88"/>
      <c r="M8" s="89" t="s">
        <v>11</v>
      </c>
    </row>
    <row r="9" spans="1:14" s="90" customFormat="1" ht="21.6" customHeight="1" x14ac:dyDescent="0.25">
      <c r="A9" s="84"/>
      <c r="B9" s="85"/>
      <c r="C9" s="91"/>
      <c r="D9" s="92" t="s">
        <v>80</v>
      </c>
      <c r="E9" s="93">
        <f>SUM(E5:E8)</f>
        <v>0</v>
      </c>
      <c r="F9" s="87"/>
      <c r="G9" s="88"/>
      <c r="H9" s="87"/>
      <c r="I9" s="88"/>
      <c r="J9" s="88"/>
      <c r="K9" s="88"/>
      <c r="L9" s="88"/>
      <c r="M9" s="89"/>
    </row>
    <row r="10" spans="1:14" ht="9" customHeight="1" x14ac:dyDescent="0.25">
      <c r="A10" s="94"/>
      <c r="E10" s="97"/>
      <c r="H10" s="42"/>
      <c r="I10" s="97"/>
      <c r="M10" s="98"/>
    </row>
    <row r="11" spans="1:14" ht="24" customHeight="1" x14ac:dyDescent="0.25">
      <c r="A11" s="99" t="s">
        <v>81</v>
      </c>
      <c r="B11" s="100"/>
      <c r="C11" s="74" t="s">
        <v>82</v>
      </c>
      <c r="D11" s="81"/>
      <c r="E11" s="74" t="s">
        <v>83</v>
      </c>
      <c r="F11" s="81"/>
      <c r="G11" s="74" t="s">
        <v>84</v>
      </c>
      <c r="H11" s="101" t="s">
        <v>11</v>
      </c>
      <c r="I11" s="74" t="s">
        <v>85</v>
      </c>
      <c r="J11" s="83"/>
      <c r="K11" s="83"/>
      <c r="L11" s="83"/>
      <c r="M11" s="102"/>
    </row>
    <row r="12" spans="1:14" s="90" customFormat="1" ht="20.25" customHeight="1" x14ac:dyDescent="0.25">
      <c r="A12" s="84" t="s">
        <v>69</v>
      </c>
      <c r="B12" s="85" t="s">
        <v>86</v>
      </c>
      <c r="C12" s="86"/>
      <c r="D12" s="85" t="s">
        <v>87</v>
      </c>
      <c r="E12" s="86"/>
      <c r="F12" s="85" t="s">
        <v>88</v>
      </c>
      <c r="G12" s="86"/>
      <c r="H12" s="85" t="s">
        <v>89</v>
      </c>
      <c r="I12" s="86"/>
      <c r="J12" s="103"/>
      <c r="K12" s="103"/>
      <c r="L12" s="104"/>
      <c r="M12" s="105"/>
    </row>
    <row r="13" spans="1:14" s="90" customFormat="1" ht="20.25" customHeight="1" x14ac:dyDescent="0.25">
      <c r="A13" s="84" t="s">
        <v>72</v>
      </c>
      <c r="B13" s="85" t="s">
        <v>90</v>
      </c>
      <c r="C13" s="86"/>
      <c r="D13" s="85" t="s">
        <v>91</v>
      </c>
      <c r="E13" s="86"/>
      <c r="F13" s="85" t="s">
        <v>92</v>
      </c>
      <c r="G13" s="86"/>
      <c r="H13" s="85" t="s">
        <v>93</v>
      </c>
      <c r="I13" s="86"/>
      <c r="J13" s="103"/>
      <c r="K13" s="103"/>
      <c r="L13" s="104"/>
      <c r="M13" s="105"/>
    </row>
    <row r="14" spans="1:14" s="90" customFormat="1" ht="20.25" customHeight="1" x14ac:dyDescent="0.25">
      <c r="A14" s="84" t="s">
        <v>75</v>
      </c>
      <c r="B14" s="85" t="s">
        <v>94</v>
      </c>
      <c r="C14" s="86"/>
      <c r="D14" s="85" t="s">
        <v>95</v>
      </c>
      <c r="E14" s="86"/>
      <c r="F14" s="85" t="s">
        <v>96</v>
      </c>
      <c r="G14" s="86"/>
      <c r="H14" s="85" t="s">
        <v>97</v>
      </c>
      <c r="I14" s="86"/>
      <c r="J14" s="103"/>
      <c r="K14" s="103"/>
      <c r="L14" s="104"/>
      <c r="M14" s="105"/>
      <c r="N14" s="104"/>
    </row>
    <row r="15" spans="1:14" s="90" customFormat="1" ht="20.25" customHeight="1" x14ac:dyDescent="0.25">
      <c r="A15" s="84" t="s">
        <v>22</v>
      </c>
      <c r="B15" s="85" t="s">
        <v>98</v>
      </c>
      <c r="C15" s="86"/>
      <c r="D15" s="85" t="s">
        <v>99</v>
      </c>
      <c r="E15" s="86"/>
      <c r="F15" s="85" t="s">
        <v>100</v>
      </c>
      <c r="G15" s="86"/>
      <c r="H15" s="85" t="s">
        <v>101</v>
      </c>
      <c r="I15" s="86"/>
      <c r="J15" s="103"/>
      <c r="K15" s="103"/>
      <c r="L15" s="106"/>
      <c r="M15" s="107"/>
    </row>
    <row r="16" spans="1:14" ht="20.25" customHeight="1" x14ac:dyDescent="0.25">
      <c r="A16" s="108"/>
      <c r="B16" s="109"/>
      <c r="C16" s="110"/>
      <c r="D16" s="109"/>
      <c r="E16" s="110"/>
      <c r="F16" s="109"/>
      <c r="G16" s="110"/>
      <c r="H16" s="111" t="s">
        <v>80</v>
      </c>
      <c r="I16" s="112">
        <f>SUM(I12:I15)</f>
        <v>0</v>
      </c>
      <c r="L16" s="113"/>
      <c r="M16" s="114"/>
    </row>
    <row r="17" spans="1:14" ht="9" customHeight="1" x14ac:dyDescent="0.25">
      <c r="A17" s="94"/>
      <c r="E17" s="97"/>
      <c r="H17" s="42"/>
      <c r="I17" s="97"/>
      <c r="M17" s="98"/>
    </row>
    <row r="18" spans="1:14" ht="24" customHeight="1" x14ac:dyDescent="0.25">
      <c r="A18" s="99" t="s">
        <v>102</v>
      </c>
      <c r="B18" s="229" t="s">
        <v>103</v>
      </c>
      <c r="C18" s="229"/>
      <c r="D18" s="229"/>
      <c r="E18" s="83"/>
      <c r="F18" s="80"/>
      <c r="G18" s="83"/>
      <c r="H18" s="82"/>
      <c r="I18" s="83"/>
      <c r="J18" s="82" t="s">
        <v>11</v>
      </c>
      <c r="K18" s="83"/>
      <c r="L18" s="83"/>
      <c r="M18" s="102"/>
    </row>
    <row r="19" spans="1:14" s="90" customFormat="1" ht="21.6" customHeight="1" x14ac:dyDescent="0.25">
      <c r="A19" s="84" t="s">
        <v>69</v>
      </c>
      <c r="B19" s="85" t="s">
        <v>104</v>
      </c>
      <c r="C19" s="86"/>
      <c r="D19" s="85"/>
      <c r="E19" s="91"/>
      <c r="F19" s="85"/>
      <c r="G19" s="91"/>
      <c r="H19" s="85"/>
      <c r="I19" s="91"/>
      <c r="J19" s="85"/>
      <c r="K19" s="91"/>
      <c r="M19" s="105"/>
    </row>
    <row r="20" spans="1:14" s="90" customFormat="1" ht="21.6" customHeight="1" x14ac:dyDescent="0.25">
      <c r="A20" s="84" t="s">
        <v>72</v>
      </c>
      <c r="B20" s="85" t="s">
        <v>105</v>
      </c>
      <c r="C20" s="86"/>
      <c r="D20" s="85"/>
      <c r="E20" s="91"/>
      <c r="F20" s="85"/>
      <c r="G20" s="91"/>
      <c r="H20" s="85"/>
      <c r="I20" s="91"/>
      <c r="J20" s="85"/>
      <c r="K20" s="91"/>
      <c r="M20" s="105"/>
    </row>
    <row r="21" spans="1:14" s="90" customFormat="1" ht="21.6" customHeight="1" x14ac:dyDescent="0.25">
      <c r="A21" s="84" t="s">
        <v>75</v>
      </c>
      <c r="B21" s="85" t="s">
        <v>106</v>
      </c>
      <c r="C21" s="86"/>
      <c r="D21" s="85"/>
      <c r="E21" s="91"/>
      <c r="F21" s="85"/>
      <c r="G21" s="91"/>
      <c r="H21" s="85"/>
      <c r="I21" s="91"/>
      <c r="J21" s="85"/>
      <c r="K21" s="220" t="s">
        <v>107</v>
      </c>
      <c r="L21" s="220"/>
      <c r="M21" s="105"/>
      <c r="N21" s="104"/>
    </row>
    <row r="22" spans="1:14" s="90" customFormat="1" ht="21.6" customHeight="1" x14ac:dyDescent="0.25">
      <c r="A22" s="84" t="s">
        <v>22</v>
      </c>
      <c r="B22" s="85" t="s">
        <v>108</v>
      </c>
      <c r="C22" s="86"/>
      <c r="D22" s="85"/>
      <c r="E22" s="91"/>
      <c r="F22" s="85"/>
      <c r="G22" s="91"/>
      <c r="H22" s="85"/>
      <c r="I22" s="91"/>
      <c r="J22" s="85"/>
      <c r="K22" s="221"/>
      <c r="L22" s="221"/>
      <c r="M22" s="107"/>
    </row>
    <row r="23" spans="1:14" s="90" customFormat="1" ht="21.6" customHeight="1" x14ac:dyDescent="0.25">
      <c r="A23" s="84"/>
      <c r="B23" s="85"/>
      <c r="C23" s="91"/>
      <c r="D23" s="85"/>
      <c r="E23" s="91"/>
      <c r="F23" s="85"/>
      <c r="G23" s="91"/>
      <c r="H23" s="85"/>
      <c r="I23" s="222" t="s">
        <v>109</v>
      </c>
      <c r="J23" s="223"/>
      <c r="K23" s="244"/>
      <c r="L23" s="245"/>
      <c r="M23" s="107"/>
    </row>
    <row r="24" spans="1:14" ht="9" customHeight="1" thickBot="1" x14ac:dyDescent="0.3">
      <c r="A24" s="116"/>
      <c r="B24" s="117"/>
      <c r="C24" s="118"/>
      <c r="D24" s="117"/>
      <c r="E24" s="118"/>
      <c r="F24" s="117"/>
      <c r="G24" s="118"/>
      <c r="H24" s="117"/>
      <c r="I24" s="118"/>
      <c r="J24" s="117"/>
      <c r="K24" s="118"/>
      <c r="L24" s="118"/>
      <c r="M24" s="119"/>
    </row>
    <row r="25" spans="1:14" ht="21" customHeight="1" x14ac:dyDescent="0.25">
      <c r="A25" s="120" t="s">
        <v>110</v>
      </c>
      <c r="B25" s="121"/>
      <c r="C25" s="122"/>
      <c r="D25" s="121"/>
      <c r="E25" s="122"/>
      <c r="F25" s="121"/>
      <c r="G25" s="122"/>
      <c r="H25" s="121"/>
      <c r="I25" s="122"/>
      <c r="J25" s="121"/>
      <c r="K25" s="122"/>
      <c r="L25" s="122"/>
      <c r="M25" s="123"/>
    </row>
    <row r="26" spans="1:14" ht="21" customHeight="1" x14ac:dyDescent="0.25">
      <c r="A26" s="124"/>
      <c r="B26" s="125"/>
      <c r="C26" s="126"/>
      <c r="D26" s="125"/>
      <c r="E26" s="126"/>
      <c r="F26" s="125"/>
      <c r="G26" s="230" t="s">
        <v>111</v>
      </c>
      <c r="H26" s="231"/>
      <c r="I26" s="231"/>
      <c r="J26" s="231"/>
      <c r="K26" s="231"/>
      <c r="L26" s="231"/>
      <c r="M26" s="232"/>
    </row>
    <row r="27" spans="1:14" ht="24" customHeight="1" x14ac:dyDescent="0.25">
      <c r="A27" s="127"/>
      <c r="B27" s="81"/>
      <c r="C27" s="74" t="s">
        <v>112</v>
      </c>
      <c r="D27" s="81"/>
      <c r="E27" s="74" t="s">
        <v>113</v>
      </c>
      <c r="F27" s="81"/>
      <c r="G27" s="128" t="s">
        <v>114</v>
      </c>
      <c r="H27" s="129"/>
      <c r="I27" s="130" t="s">
        <v>115</v>
      </c>
      <c r="J27" s="129" t="s">
        <v>11</v>
      </c>
      <c r="K27" s="130" t="s">
        <v>116</v>
      </c>
      <c r="L27" s="130"/>
      <c r="M27" s="131" t="s">
        <v>22</v>
      </c>
    </row>
    <row r="28" spans="1:14" s="90" customFormat="1" ht="27" x14ac:dyDescent="0.25">
      <c r="A28" s="132" t="s">
        <v>117</v>
      </c>
      <c r="B28" s="115" t="s">
        <v>118</v>
      </c>
      <c r="C28" s="86"/>
      <c r="D28" s="85" t="s">
        <v>119</v>
      </c>
      <c r="E28" s="86"/>
      <c r="F28" s="85" t="s">
        <v>120</v>
      </c>
      <c r="G28" s="133"/>
      <c r="H28" s="85" t="s">
        <v>121</v>
      </c>
      <c r="I28" s="133"/>
      <c r="J28" s="85" t="s">
        <v>122</v>
      </c>
      <c r="K28" s="133"/>
      <c r="L28" s="85" t="s">
        <v>123</v>
      </c>
      <c r="M28" s="134"/>
    </row>
    <row r="29" spans="1:14" s="90" customFormat="1" ht="27.6" customHeight="1" x14ac:dyDescent="0.25">
      <c r="A29" s="132" t="s">
        <v>124</v>
      </c>
      <c r="B29" s="115" t="s">
        <v>125</v>
      </c>
      <c r="C29" s="86"/>
      <c r="D29" s="85" t="s">
        <v>126</v>
      </c>
      <c r="E29" s="86"/>
      <c r="F29" s="85"/>
      <c r="G29" s="91" t="s">
        <v>11</v>
      </c>
      <c r="H29" s="85"/>
      <c r="I29" s="91"/>
      <c r="J29" s="85"/>
      <c r="K29" s="91"/>
      <c r="L29" s="91"/>
      <c r="M29" s="135"/>
    </row>
    <row r="30" spans="1:14" s="90" customFormat="1" ht="21" customHeight="1" x14ac:dyDescent="0.25">
      <c r="A30" s="84" t="s">
        <v>22</v>
      </c>
      <c r="B30" s="85" t="s">
        <v>127</v>
      </c>
      <c r="C30" s="136"/>
      <c r="D30" s="85" t="s">
        <v>128</v>
      </c>
      <c r="E30" s="136"/>
      <c r="F30" s="85"/>
      <c r="G30" s="234"/>
      <c r="H30" s="234"/>
      <c r="I30" s="234"/>
      <c r="J30" s="234"/>
      <c r="K30" s="234"/>
      <c r="L30" s="234"/>
      <c r="M30" s="235"/>
    </row>
    <row r="31" spans="1:14" s="90" customFormat="1" ht="21" customHeight="1" x14ac:dyDescent="0.25">
      <c r="A31" s="84"/>
      <c r="B31" s="85"/>
      <c r="D31" s="92" t="s">
        <v>80</v>
      </c>
      <c r="E31" s="93">
        <f>SUM(E28:E30)</f>
        <v>0</v>
      </c>
      <c r="F31" s="85"/>
      <c r="G31" s="137"/>
      <c r="H31" s="137"/>
      <c r="I31" s="137"/>
      <c r="J31" s="137"/>
      <c r="K31" s="137"/>
      <c r="L31" s="137"/>
      <c r="M31" s="138"/>
    </row>
    <row r="32" spans="1:14" ht="9" customHeight="1" x14ac:dyDescent="0.25">
      <c r="A32" s="108"/>
      <c r="B32" s="109"/>
      <c r="C32" s="67"/>
      <c r="D32" s="109"/>
      <c r="E32" s="110"/>
      <c r="F32" s="109"/>
      <c r="G32" s="139"/>
      <c r="H32" s="111"/>
      <c r="I32" s="139"/>
      <c r="J32" s="111"/>
      <c r="K32" s="139"/>
      <c r="L32" s="139"/>
      <c r="M32" s="140"/>
    </row>
    <row r="33" spans="1:13" ht="15" customHeight="1" x14ac:dyDescent="0.25">
      <c r="A33" s="124"/>
      <c r="B33" s="125"/>
      <c r="C33" s="126"/>
      <c r="D33" s="125"/>
      <c r="E33" s="141"/>
      <c r="F33" s="125"/>
      <c r="G33" s="142"/>
      <c r="H33" s="143"/>
      <c r="I33" s="144"/>
      <c r="J33" s="143"/>
      <c r="K33" s="144"/>
      <c r="L33" s="144"/>
      <c r="M33" s="145"/>
    </row>
    <row r="34" spans="1:13" ht="21" customHeight="1" x14ac:dyDescent="0.25">
      <c r="A34" s="124"/>
      <c r="B34" s="125"/>
      <c r="C34" s="229" t="s">
        <v>129</v>
      </c>
      <c r="D34" s="125"/>
      <c r="E34" s="229" t="s">
        <v>130</v>
      </c>
      <c r="F34" s="125"/>
      <c r="G34" s="230" t="s">
        <v>131</v>
      </c>
      <c r="H34" s="231"/>
      <c r="I34" s="231"/>
      <c r="J34" s="231"/>
      <c r="K34" s="231"/>
      <c r="L34" s="231"/>
      <c r="M34" s="232"/>
    </row>
    <row r="35" spans="1:13" ht="24" customHeight="1" x14ac:dyDescent="0.25">
      <c r="A35" s="127"/>
      <c r="B35" s="81"/>
      <c r="C35" s="219"/>
      <c r="D35" s="81"/>
      <c r="E35" s="219"/>
      <c r="F35" s="81"/>
      <c r="G35" s="128" t="s">
        <v>132</v>
      </c>
      <c r="H35" s="129"/>
      <c r="I35" s="130" t="s">
        <v>133</v>
      </c>
      <c r="J35" s="129"/>
      <c r="K35" s="130" t="s">
        <v>134</v>
      </c>
      <c r="L35" s="130" t="s">
        <v>11</v>
      </c>
      <c r="M35" s="131" t="s">
        <v>22</v>
      </c>
    </row>
    <row r="36" spans="1:13" s="90" customFormat="1" ht="21" customHeight="1" x14ac:dyDescent="0.25">
      <c r="A36" s="132" t="s">
        <v>135</v>
      </c>
      <c r="B36" s="115" t="s">
        <v>136</v>
      </c>
      <c r="C36" s="86"/>
      <c r="D36" s="85" t="s">
        <v>137</v>
      </c>
      <c r="E36" s="86"/>
      <c r="F36" s="85" t="s">
        <v>138</v>
      </c>
      <c r="G36" s="133"/>
      <c r="H36" s="85" t="s">
        <v>139</v>
      </c>
      <c r="I36" s="133"/>
      <c r="J36" s="85" t="s">
        <v>140</v>
      </c>
      <c r="K36" s="133"/>
      <c r="L36" s="85" t="s">
        <v>141</v>
      </c>
      <c r="M36" s="146"/>
    </row>
    <row r="37" spans="1:13" ht="9" customHeight="1" x14ac:dyDescent="0.25">
      <c r="A37" s="108"/>
      <c r="B37" s="109"/>
      <c r="C37" s="67"/>
      <c r="D37" s="109"/>
      <c r="E37" s="67"/>
      <c r="F37" s="109"/>
      <c r="G37" s="67"/>
      <c r="H37" s="109"/>
      <c r="I37" s="67"/>
      <c r="J37" s="109"/>
      <c r="K37" s="67"/>
      <c r="L37" s="67"/>
      <c r="M37" s="147"/>
    </row>
    <row r="38" spans="1:13" ht="24" customHeight="1" x14ac:dyDescent="0.25">
      <c r="A38" s="127"/>
      <c r="B38" s="81"/>
      <c r="C38" s="74" t="s">
        <v>142</v>
      </c>
      <c r="D38" s="81"/>
      <c r="E38" s="74" t="s">
        <v>143</v>
      </c>
      <c r="F38" s="81"/>
      <c r="G38" s="74" t="s">
        <v>144</v>
      </c>
      <c r="H38" s="148" t="s">
        <v>11</v>
      </c>
      <c r="I38" s="149" t="s">
        <v>11</v>
      </c>
      <c r="J38" s="148" t="s">
        <v>11</v>
      </c>
      <c r="K38" s="149" t="s">
        <v>11</v>
      </c>
      <c r="L38" s="149"/>
      <c r="M38" s="150" t="s">
        <v>11</v>
      </c>
    </row>
    <row r="39" spans="1:13" s="90" customFormat="1" ht="21" customHeight="1" x14ac:dyDescent="0.25">
      <c r="A39" s="132" t="s">
        <v>145</v>
      </c>
      <c r="B39" s="115" t="s">
        <v>146</v>
      </c>
      <c r="C39" s="86"/>
      <c r="D39" s="85" t="s">
        <v>147</v>
      </c>
      <c r="E39" s="86"/>
      <c r="F39" s="85" t="s">
        <v>148</v>
      </c>
      <c r="G39" s="86"/>
      <c r="H39" s="85"/>
      <c r="I39" s="91" t="s">
        <v>11</v>
      </c>
      <c r="J39" s="85"/>
      <c r="K39" s="91" t="s">
        <v>11</v>
      </c>
      <c r="M39" s="135" t="s">
        <v>11</v>
      </c>
    </row>
    <row r="40" spans="1:13" ht="9" customHeight="1" x14ac:dyDescent="0.25">
      <c r="A40" s="151"/>
      <c r="B40" s="152"/>
      <c r="C40" s="110"/>
      <c r="D40" s="109"/>
      <c r="E40" s="110"/>
      <c r="F40" s="109"/>
      <c r="G40" s="110"/>
      <c r="H40" s="109"/>
      <c r="I40" s="110"/>
      <c r="J40" s="109"/>
      <c r="K40" s="233" t="s">
        <v>107</v>
      </c>
      <c r="L40" s="233"/>
      <c r="M40" s="153"/>
    </row>
    <row r="41" spans="1:13" ht="24" customHeight="1" x14ac:dyDescent="0.25">
      <c r="A41" s="124"/>
      <c r="B41" s="125"/>
      <c r="C41" s="74" t="s">
        <v>149</v>
      </c>
      <c r="D41" s="109"/>
      <c r="E41" s="67"/>
      <c r="F41" s="109"/>
      <c r="G41" s="67"/>
      <c r="H41" s="109"/>
      <c r="I41" s="67"/>
      <c r="J41" s="109"/>
      <c r="K41" s="215"/>
      <c r="L41" s="215"/>
      <c r="M41" s="153" t="s">
        <v>150</v>
      </c>
    </row>
    <row r="42" spans="1:13" s="90" customFormat="1" ht="21" customHeight="1" x14ac:dyDescent="0.25">
      <c r="A42" s="84" t="s">
        <v>151</v>
      </c>
      <c r="B42" s="85" t="s">
        <v>152</v>
      </c>
      <c r="C42" s="86"/>
      <c r="D42" s="85"/>
      <c r="F42" s="85"/>
      <c r="H42" s="85"/>
      <c r="I42" s="222" t="s">
        <v>153</v>
      </c>
      <c r="J42" s="223"/>
      <c r="K42" s="216"/>
      <c r="L42" s="217"/>
      <c r="M42" s="135"/>
    </row>
    <row r="43" spans="1:13" ht="9" customHeight="1" thickBot="1" x14ac:dyDescent="0.3">
      <c r="A43" s="116"/>
      <c r="B43" s="117"/>
      <c r="C43" s="118"/>
      <c r="D43" s="117"/>
      <c r="E43" s="118"/>
      <c r="F43" s="117"/>
      <c r="G43" s="118"/>
      <c r="H43" s="117"/>
      <c r="I43" s="118"/>
      <c r="J43" s="117"/>
      <c r="K43" s="118"/>
      <c r="L43" s="154"/>
      <c r="M43" s="155"/>
    </row>
    <row r="44" spans="1:13" ht="21" customHeight="1" x14ac:dyDescent="0.25">
      <c r="A44" s="227" t="s">
        <v>154</v>
      </c>
      <c r="B44" s="228"/>
      <c r="C44" s="218" t="s">
        <v>155</v>
      </c>
      <c r="D44" s="121"/>
      <c r="E44" s="218" t="s">
        <v>68</v>
      </c>
      <c r="F44" s="121"/>
      <c r="G44" s="218" t="s">
        <v>156</v>
      </c>
      <c r="H44" s="121"/>
      <c r="I44" s="218" t="s">
        <v>85</v>
      </c>
      <c r="J44" s="121"/>
      <c r="K44" s="218" t="s">
        <v>157</v>
      </c>
      <c r="L44" s="122"/>
      <c r="M44" s="123"/>
    </row>
    <row r="45" spans="1:13" ht="21" customHeight="1" x14ac:dyDescent="0.25">
      <c r="A45" s="156" t="s">
        <v>158</v>
      </c>
      <c r="B45" s="81"/>
      <c r="C45" s="219"/>
      <c r="D45" s="81"/>
      <c r="E45" s="219"/>
      <c r="F45" s="81"/>
      <c r="G45" s="219"/>
      <c r="H45" s="101"/>
      <c r="I45" s="219"/>
      <c r="J45" s="101" t="s">
        <v>11</v>
      </c>
      <c r="K45" s="219"/>
      <c r="L45" s="83"/>
      <c r="M45" s="102" t="s">
        <v>11</v>
      </c>
    </row>
    <row r="46" spans="1:13" s="90" customFormat="1" ht="21" customHeight="1" x14ac:dyDescent="0.25">
      <c r="A46" s="84" t="s">
        <v>159</v>
      </c>
      <c r="B46" s="85" t="s">
        <v>160</v>
      </c>
      <c r="C46" s="157"/>
      <c r="D46" s="85" t="s">
        <v>161</v>
      </c>
      <c r="E46" s="157"/>
      <c r="F46" s="85" t="s">
        <v>162</v>
      </c>
      <c r="G46" s="157"/>
      <c r="H46" s="85" t="s">
        <v>163</v>
      </c>
      <c r="I46" s="157"/>
      <c r="J46" s="85" t="s">
        <v>164</v>
      </c>
      <c r="K46" s="157"/>
      <c r="L46" s="104"/>
      <c r="M46" s="89" t="s">
        <v>11</v>
      </c>
    </row>
    <row r="47" spans="1:13" s="90" customFormat="1" ht="21" customHeight="1" x14ac:dyDescent="0.25">
      <c r="A47" s="84" t="s">
        <v>165</v>
      </c>
      <c r="B47" s="85" t="s">
        <v>166</v>
      </c>
      <c r="C47" s="86"/>
      <c r="D47" s="85" t="s">
        <v>167</v>
      </c>
      <c r="E47" s="86"/>
      <c r="F47" s="85" t="s">
        <v>168</v>
      </c>
      <c r="G47" s="86"/>
      <c r="H47" s="85" t="s">
        <v>169</v>
      </c>
      <c r="I47" s="86"/>
      <c r="J47" s="85" t="s">
        <v>170</v>
      </c>
      <c r="K47" s="86"/>
      <c r="L47" s="104"/>
      <c r="M47" s="89" t="s">
        <v>11</v>
      </c>
    </row>
    <row r="48" spans="1:13" s="90" customFormat="1" ht="21" customHeight="1" x14ac:dyDescent="0.25">
      <c r="A48" s="84" t="s">
        <v>22</v>
      </c>
      <c r="B48" s="85" t="s">
        <v>171</v>
      </c>
      <c r="C48" s="86"/>
      <c r="D48" s="85" t="s">
        <v>172</v>
      </c>
      <c r="E48" s="86"/>
      <c r="F48" s="85" t="s">
        <v>173</v>
      </c>
      <c r="G48" s="86"/>
      <c r="H48" s="85" t="s">
        <v>174</v>
      </c>
      <c r="I48" s="86"/>
      <c r="J48" s="85" t="s">
        <v>175</v>
      </c>
      <c r="K48" s="86"/>
      <c r="L48" s="104"/>
      <c r="M48" s="89"/>
    </row>
    <row r="49" spans="1:13" s="90" customFormat="1" ht="21" customHeight="1" x14ac:dyDescent="0.25">
      <c r="A49" s="84"/>
      <c r="B49" s="85"/>
      <c r="C49" s="91"/>
      <c r="D49" s="92" t="s">
        <v>80</v>
      </c>
      <c r="E49" s="93">
        <f>SUM(E46:E48)</f>
        <v>0</v>
      </c>
      <c r="F49" s="85"/>
      <c r="G49" s="91"/>
      <c r="H49" s="92" t="s">
        <v>80</v>
      </c>
      <c r="I49" s="93">
        <f>SUM(I46:I48)</f>
        <v>0</v>
      </c>
      <c r="J49" s="85"/>
      <c r="K49" s="91"/>
      <c r="L49" s="158" t="s">
        <v>11</v>
      </c>
      <c r="M49" s="89" t="s">
        <v>11</v>
      </c>
    </row>
    <row r="50" spans="1:13" ht="9" customHeight="1" x14ac:dyDescent="0.25">
      <c r="A50" s="94"/>
      <c r="C50" s="97"/>
      <c r="E50" s="97"/>
      <c r="G50" s="97"/>
      <c r="H50" s="42"/>
      <c r="I50" s="97"/>
      <c r="K50" s="97"/>
      <c r="L50" s="159"/>
      <c r="M50" s="160"/>
    </row>
    <row r="51" spans="1:13" ht="24" customHeight="1" x14ac:dyDescent="0.25">
      <c r="A51" s="124" t="s">
        <v>176</v>
      </c>
      <c r="B51" s="125"/>
      <c r="C51" s="74" t="s">
        <v>177</v>
      </c>
      <c r="D51" s="125"/>
      <c r="E51" s="74" t="s">
        <v>178</v>
      </c>
      <c r="F51" s="125"/>
      <c r="G51" s="74" t="s">
        <v>130</v>
      </c>
      <c r="H51" s="42"/>
      <c r="I51" s="97"/>
      <c r="K51" s="97"/>
      <c r="L51" s="159"/>
      <c r="M51" s="160"/>
    </row>
    <row r="52" spans="1:13" s="90" customFormat="1" ht="21" customHeight="1" x14ac:dyDescent="0.25">
      <c r="A52" s="84" t="s">
        <v>159</v>
      </c>
      <c r="B52" s="85" t="s">
        <v>179</v>
      </c>
      <c r="C52" s="157"/>
      <c r="D52" s="85" t="s">
        <v>180</v>
      </c>
      <c r="E52" s="157"/>
      <c r="F52" s="85" t="s">
        <v>181</v>
      </c>
      <c r="G52" s="157"/>
      <c r="H52" s="92"/>
      <c r="I52" s="91"/>
      <c r="J52" s="85"/>
      <c r="K52" s="91"/>
      <c r="L52" s="137"/>
      <c r="M52" s="89"/>
    </row>
    <row r="53" spans="1:13" s="90" customFormat="1" ht="21" customHeight="1" x14ac:dyDescent="0.25">
      <c r="A53" s="84" t="s">
        <v>165</v>
      </c>
      <c r="B53" s="85" t="s">
        <v>182</v>
      </c>
      <c r="C53" s="86"/>
      <c r="D53" s="85" t="s">
        <v>183</v>
      </c>
      <c r="E53" s="86"/>
      <c r="F53" s="85" t="s">
        <v>184</v>
      </c>
      <c r="G53" s="86"/>
      <c r="H53" s="92"/>
      <c r="I53" s="91"/>
      <c r="J53" s="85"/>
      <c r="K53" s="220" t="s">
        <v>107</v>
      </c>
      <c r="L53" s="220"/>
      <c r="M53" s="89"/>
    </row>
    <row r="54" spans="1:13" s="90" customFormat="1" ht="21" customHeight="1" x14ac:dyDescent="0.25">
      <c r="A54" s="84" t="s">
        <v>22</v>
      </c>
      <c r="B54" s="85" t="s">
        <v>185</v>
      </c>
      <c r="C54" s="86"/>
      <c r="D54" s="85" t="s">
        <v>186</v>
      </c>
      <c r="E54" s="86"/>
      <c r="F54" s="85" t="s">
        <v>187</v>
      </c>
      <c r="G54" s="86"/>
      <c r="H54" s="85"/>
      <c r="J54" s="85"/>
      <c r="K54" s="221"/>
      <c r="L54" s="221"/>
      <c r="M54" s="105"/>
    </row>
    <row r="55" spans="1:13" s="90" customFormat="1" ht="21" customHeight="1" x14ac:dyDescent="0.25">
      <c r="A55" s="84"/>
      <c r="B55" s="85"/>
      <c r="C55" s="91"/>
      <c r="D55" s="92" t="s">
        <v>80</v>
      </c>
      <c r="E55" s="93">
        <f>SUM(E52:E54)</f>
        <v>0</v>
      </c>
      <c r="F55" s="85"/>
      <c r="H55" s="85"/>
      <c r="I55" s="222" t="s">
        <v>188</v>
      </c>
      <c r="J55" s="223"/>
      <c r="K55" s="216"/>
      <c r="L55" s="217"/>
      <c r="M55" s="89"/>
    </row>
    <row r="56" spans="1:13" ht="9" customHeight="1" thickBot="1" x14ac:dyDescent="0.3">
      <c r="A56" s="116"/>
      <c r="B56" s="117"/>
      <c r="C56" s="161"/>
      <c r="D56" s="117"/>
      <c r="E56" s="118"/>
      <c r="F56" s="117"/>
      <c r="G56" s="118"/>
      <c r="H56" s="117"/>
      <c r="I56" s="118"/>
      <c r="J56" s="117"/>
      <c r="K56" s="118"/>
      <c r="L56" s="118"/>
      <c r="M56" s="119"/>
    </row>
    <row r="57" spans="1:13" ht="21" customHeight="1" x14ac:dyDescent="0.25">
      <c r="A57" s="120" t="s">
        <v>189</v>
      </c>
      <c r="B57" s="121"/>
      <c r="C57" s="218" t="s">
        <v>190</v>
      </c>
      <c r="D57" s="162"/>
      <c r="E57" s="218" t="s">
        <v>191</v>
      </c>
      <c r="F57" s="162"/>
      <c r="G57" s="218" t="s">
        <v>157</v>
      </c>
      <c r="H57" s="121"/>
      <c r="I57" s="122"/>
      <c r="J57" s="121"/>
      <c r="K57" s="122"/>
      <c r="L57" s="122"/>
      <c r="M57" s="123"/>
    </row>
    <row r="58" spans="1:13" ht="21" customHeight="1" x14ac:dyDescent="0.25">
      <c r="A58" s="163"/>
      <c r="B58" s="80"/>
      <c r="C58" s="219"/>
      <c r="D58" s="81"/>
      <c r="E58" s="219"/>
      <c r="F58" s="81"/>
      <c r="G58" s="219"/>
      <c r="H58" s="164"/>
      <c r="I58" s="83" t="s">
        <v>11</v>
      </c>
      <c r="J58" s="164"/>
      <c r="K58" s="165"/>
      <c r="L58" s="165"/>
      <c r="M58" s="166"/>
    </row>
    <row r="59" spans="1:13" s="90" customFormat="1" ht="21" customHeight="1" x14ac:dyDescent="0.25">
      <c r="A59" s="132" t="s">
        <v>155</v>
      </c>
      <c r="B59" s="115" t="s">
        <v>192</v>
      </c>
      <c r="C59" s="86"/>
      <c r="D59" s="85" t="s">
        <v>193</v>
      </c>
      <c r="E59" s="86"/>
      <c r="F59" s="85" t="s">
        <v>194</v>
      </c>
      <c r="G59" s="86"/>
      <c r="H59" s="85"/>
      <c r="I59" s="91" t="s">
        <v>11</v>
      </c>
      <c r="J59" s="85"/>
      <c r="M59" s="167"/>
    </row>
    <row r="60" spans="1:13" s="90" customFormat="1" ht="21" customHeight="1" x14ac:dyDescent="0.25">
      <c r="A60" s="84" t="s">
        <v>195</v>
      </c>
      <c r="B60" s="85" t="s">
        <v>196</v>
      </c>
      <c r="C60" s="86"/>
      <c r="D60" s="85" t="s">
        <v>197</v>
      </c>
      <c r="E60" s="86"/>
      <c r="F60" s="85" t="s">
        <v>198</v>
      </c>
      <c r="G60" s="86"/>
      <c r="H60" s="85"/>
      <c r="I60" s="91" t="s">
        <v>11</v>
      </c>
      <c r="J60" s="85"/>
      <c r="M60" s="167"/>
    </row>
    <row r="61" spans="1:13" s="90" customFormat="1" ht="21" customHeight="1" x14ac:dyDescent="0.25">
      <c r="A61" s="84" t="s">
        <v>199</v>
      </c>
      <c r="B61" s="85" t="s">
        <v>200</v>
      </c>
      <c r="C61" s="86"/>
      <c r="D61" s="85" t="s">
        <v>11</v>
      </c>
      <c r="E61" s="85"/>
      <c r="F61" s="85"/>
      <c r="G61" s="85"/>
      <c r="H61" s="92" t="s">
        <v>11</v>
      </c>
      <c r="I61" s="91" t="s">
        <v>11</v>
      </c>
      <c r="J61" s="85"/>
      <c r="K61" s="220" t="s">
        <v>201</v>
      </c>
      <c r="L61" s="220"/>
      <c r="M61" s="167"/>
    </row>
    <row r="62" spans="1:13" s="90" customFormat="1" ht="21" customHeight="1" x14ac:dyDescent="0.25">
      <c r="A62" s="84" t="s">
        <v>202</v>
      </c>
      <c r="B62" s="85"/>
      <c r="C62" s="91"/>
      <c r="D62" s="85" t="s">
        <v>203</v>
      </c>
      <c r="E62" s="86"/>
      <c r="F62" s="85" t="s">
        <v>204</v>
      </c>
      <c r="G62" s="86"/>
      <c r="H62" s="92"/>
      <c r="I62" s="91"/>
      <c r="J62" s="85"/>
      <c r="K62" s="221"/>
      <c r="L62" s="221"/>
      <c r="M62" s="167"/>
    </row>
    <row r="63" spans="1:13" s="90" customFormat="1" ht="21" customHeight="1" x14ac:dyDescent="0.25">
      <c r="A63" s="84"/>
      <c r="B63" s="85"/>
      <c r="C63" s="91"/>
      <c r="D63" s="92" t="s">
        <v>80</v>
      </c>
      <c r="E63" s="93">
        <f>SUM(E59+E60+E62)</f>
        <v>0</v>
      </c>
      <c r="F63" s="85"/>
      <c r="H63" s="85"/>
      <c r="I63" s="222" t="s">
        <v>205</v>
      </c>
      <c r="J63" s="223"/>
      <c r="K63" s="216"/>
      <c r="L63" s="217"/>
      <c r="M63" s="168"/>
    </row>
    <row r="64" spans="1:13" ht="9" customHeight="1" thickBot="1" x14ac:dyDescent="0.3">
      <c r="A64" s="169"/>
      <c r="B64" s="170"/>
      <c r="C64" s="171"/>
      <c r="D64" s="170"/>
      <c r="E64" s="171"/>
      <c r="F64" s="170"/>
      <c r="G64" s="172"/>
      <c r="H64" s="170"/>
      <c r="I64" s="172"/>
      <c r="J64" s="170"/>
      <c r="K64" s="172"/>
      <c r="L64" s="172"/>
      <c r="M64" s="173"/>
    </row>
    <row r="65" spans="1:15" ht="21" customHeight="1" x14ac:dyDescent="0.25">
      <c r="A65" s="120" t="s">
        <v>206</v>
      </c>
      <c r="B65" s="121"/>
      <c r="C65" s="174"/>
      <c r="D65" s="162"/>
      <c r="E65" s="224" t="s">
        <v>72</v>
      </c>
      <c r="F65" s="162"/>
      <c r="G65" s="174"/>
      <c r="H65" s="162"/>
      <c r="I65" s="174"/>
      <c r="J65" s="175"/>
      <c r="K65" s="176"/>
      <c r="L65" s="176"/>
      <c r="M65" s="123"/>
    </row>
    <row r="66" spans="1:15" ht="21.6" customHeight="1" x14ac:dyDescent="0.25">
      <c r="A66" s="163"/>
      <c r="B66" s="80"/>
      <c r="C66" s="74" t="s">
        <v>207</v>
      </c>
      <c r="D66" s="81"/>
      <c r="E66" s="225"/>
      <c r="F66" s="81"/>
      <c r="G66" s="74" t="s">
        <v>75</v>
      </c>
      <c r="H66" s="101"/>
      <c r="I66" s="74" t="s">
        <v>208</v>
      </c>
      <c r="J66" s="177"/>
      <c r="K66" s="226" t="s">
        <v>209</v>
      </c>
      <c r="L66" s="226"/>
      <c r="M66" s="178"/>
    </row>
    <row r="67" spans="1:15" s="90" customFormat="1" ht="21" customHeight="1" x14ac:dyDescent="0.25">
      <c r="A67" s="84" t="s">
        <v>210</v>
      </c>
      <c r="B67" s="85" t="s">
        <v>211</v>
      </c>
      <c r="C67" s="86"/>
      <c r="D67" s="85" t="s">
        <v>212</v>
      </c>
      <c r="E67" s="86"/>
      <c r="F67" s="85" t="s">
        <v>213</v>
      </c>
      <c r="G67" s="86"/>
      <c r="H67" s="85" t="s">
        <v>214</v>
      </c>
      <c r="I67" s="86"/>
      <c r="J67" s="85" t="s">
        <v>215</v>
      </c>
      <c r="K67" s="216"/>
      <c r="L67" s="217"/>
      <c r="M67" s="89"/>
    </row>
    <row r="68" spans="1:15" s="90" customFormat="1" ht="9" customHeight="1" x14ac:dyDescent="0.25">
      <c r="A68" s="84"/>
      <c r="B68" s="85"/>
      <c r="C68" s="179"/>
      <c r="D68" s="85"/>
      <c r="E68" s="179"/>
      <c r="F68" s="85"/>
      <c r="G68" s="179"/>
      <c r="H68" s="85"/>
      <c r="I68" s="179"/>
      <c r="J68" s="85"/>
      <c r="K68" s="214" t="s">
        <v>107</v>
      </c>
      <c r="L68" s="214"/>
      <c r="M68" s="89"/>
    </row>
    <row r="69" spans="1:15" s="90" customFormat="1" ht="21" customHeight="1" x14ac:dyDescent="0.25">
      <c r="A69" s="84"/>
      <c r="B69" s="85"/>
      <c r="C69" s="179"/>
      <c r="D69" s="85"/>
      <c r="E69" s="179"/>
      <c r="F69" s="85"/>
      <c r="G69" s="179"/>
      <c r="H69" s="85"/>
      <c r="I69" s="179"/>
      <c r="J69" s="148" t="s">
        <v>11</v>
      </c>
      <c r="K69" s="215"/>
      <c r="L69" s="215"/>
      <c r="M69" s="89"/>
    </row>
    <row r="70" spans="1:15" s="90" customFormat="1" ht="20.25" customHeight="1" x14ac:dyDescent="0.25">
      <c r="A70" s="84"/>
      <c r="B70" s="85"/>
      <c r="C70" s="179"/>
      <c r="D70" s="85"/>
      <c r="E70" s="179"/>
      <c r="F70" s="85"/>
      <c r="G70" s="179"/>
      <c r="H70" s="85"/>
      <c r="I70" s="179"/>
      <c r="J70" s="85" t="s">
        <v>216</v>
      </c>
      <c r="K70" s="216"/>
      <c r="L70" s="217"/>
      <c r="M70" s="89"/>
    </row>
    <row r="71" spans="1:15" ht="9" customHeight="1" thickBot="1" x14ac:dyDescent="0.3">
      <c r="A71" s="116"/>
      <c r="B71" s="117"/>
      <c r="C71" s="118"/>
      <c r="D71" s="117"/>
      <c r="E71" s="118"/>
      <c r="F71" s="117"/>
      <c r="G71" s="118"/>
      <c r="H71" s="117"/>
      <c r="I71" s="118"/>
      <c r="J71" s="117"/>
      <c r="K71" s="118"/>
      <c r="L71" s="118"/>
      <c r="M71" s="119"/>
    </row>
    <row r="72" spans="1:15" ht="21" customHeight="1" x14ac:dyDescent="0.25">
      <c r="A72" s="120" t="s">
        <v>217</v>
      </c>
      <c r="B72" s="175"/>
      <c r="C72" s="218" t="s">
        <v>218</v>
      </c>
      <c r="D72" s="162"/>
      <c r="E72" s="218" t="s">
        <v>219</v>
      </c>
      <c r="F72" s="162"/>
      <c r="G72" s="218" t="s">
        <v>113</v>
      </c>
      <c r="H72" s="121"/>
      <c r="I72" s="122"/>
      <c r="J72" s="121"/>
      <c r="K72" s="122"/>
      <c r="L72" s="122"/>
      <c r="M72" s="123"/>
    </row>
    <row r="73" spans="1:15" ht="20.45" customHeight="1" x14ac:dyDescent="0.25">
      <c r="A73" s="180"/>
      <c r="B73" s="181"/>
      <c r="C73" s="219"/>
      <c r="D73" s="81"/>
      <c r="E73" s="219"/>
      <c r="F73" s="81"/>
      <c r="G73" s="219"/>
      <c r="H73" s="164"/>
      <c r="I73" s="126"/>
      <c r="J73" s="164"/>
      <c r="K73" s="165"/>
      <c r="L73" s="165"/>
      <c r="M73" s="166"/>
    </row>
    <row r="74" spans="1:15" s="90" customFormat="1" ht="20.45" customHeight="1" x14ac:dyDescent="0.25">
      <c r="A74" s="84" t="s">
        <v>220</v>
      </c>
      <c r="B74" s="85" t="s">
        <v>221</v>
      </c>
      <c r="C74" s="86"/>
      <c r="D74" s="85" t="s">
        <v>222</v>
      </c>
      <c r="E74" s="86"/>
      <c r="F74" s="85" t="s">
        <v>223</v>
      </c>
      <c r="G74" s="86"/>
      <c r="H74" s="85"/>
      <c r="J74" s="85"/>
      <c r="M74" s="105"/>
    </row>
    <row r="75" spans="1:15" s="90" customFormat="1" ht="20.45" customHeight="1" x14ac:dyDescent="0.25">
      <c r="A75" s="84" t="s">
        <v>224</v>
      </c>
      <c r="B75" s="85"/>
      <c r="C75" s="91"/>
      <c r="D75" s="85"/>
      <c r="E75" s="91" t="s">
        <v>11</v>
      </c>
      <c r="F75" s="85" t="s">
        <v>225</v>
      </c>
      <c r="G75" s="86"/>
      <c r="H75" s="85"/>
      <c r="J75" s="85"/>
      <c r="K75" s="220" t="s">
        <v>107</v>
      </c>
      <c r="L75" s="220"/>
      <c r="M75" s="105"/>
    </row>
    <row r="76" spans="1:15" s="90" customFormat="1" ht="20.45" customHeight="1" x14ac:dyDescent="0.25">
      <c r="A76" s="84" t="s">
        <v>226</v>
      </c>
      <c r="B76" s="85"/>
      <c r="C76" s="91"/>
      <c r="D76" s="85"/>
      <c r="E76" s="91"/>
      <c r="F76" s="85" t="s">
        <v>227</v>
      </c>
      <c r="G76" s="86"/>
      <c r="H76" s="85"/>
      <c r="J76" s="85"/>
      <c r="K76" s="221"/>
      <c r="L76" s="221"/>
      <c r="M76" s="105"/>
    </row>
    <row r="77" spans="1:15" s="90" customFormat="1" ht="20.45" customHeight="1" x14ac:dyDescent="0.25">
      <c r="A77" s="84"/>
      <c r="B77" s="85"/>
      <c r="D77" s="85"/>
      <c r="F77" s="92" t="s">
        <v>80</v>
      </c>
      <c r="G77" s="93">
        <f>SUM(G74:G76)</f>
        <v>0</v>
      </c>
      <c r="H77" s="92" t="s">
        <v>11</v>
      </c>
      <c r="J77" s="85" t="s">
        <v>228</v>
      </c>
      <c r="K77" s="208"/>
      <c r="L77" s="209"/>
      <c r="M77" s="182"/>
    </row>
    <row r="78" spans="1:15" ht="9" customHeight="1" x14ac:dyDescent="0.25">
      <c r="A78" s="94"/>
      <c r="G78" s="97"/>
      <c r="M78" s="98"/>
      <c r="O78" s="183"/>
    </row>
    <row r="79" spans="1:15" ht="15" customHeight="1" x14ac:dyDescent="0.25">
      <c r="A79" s="184"/>
      <c r="B79" s="164"/>
      <c r="C79" s="165"/>
      <c r="D79" s="164"/>
      <c r="E79" s="165"/>
      <c r="F79" s="164"/>
      <c r="G79" s="165"/>
      <c r="H79" s="164"/>
      <c r="I79" s="165"/>
      <c r="J79" s="164"/>
      <c r="K79" s="165"/>
      <c r="L79" s="165"/>
      <c r="M79" s="166"/>
    </row>
    <row r="80" spans="1:15" s="90" customFormat="1" ht="21" customHeight="1" x14ac:dyDescent="0.25">
      <c r="A80" s="185"/>
      <c r="B80" s="87"/>
      <c r="C80" s="104"/>
      <c r="D80" s="87"/>
      <c r="E80" s="210" t="s">
        <v>229</v>
      </c>
      <c r="F80" s="210"/>
      <c r="G80" s="210"/>
      <c r="H80" s="211"/>
      <c r="I80" s="186">
        <f>G77+E63+E55+I49+E49+E31+I16+E9+K77+K70+K63+K55+K42+K23+K67</f>
        <v>0</v>
      </c>
      <c r="J80" s="212"/>
      <c r="K80" s="213"/>
      <c r="L80" s="213"/>
      <c r="M80" s="105"/>
    </row>
    <row r="81" spans="1:13" ht="15.75" thickBot="1" x14ac:dyDescent="0.3">
      <c r="A81" s="187"/>
      <c r="B81" s="188"/>
      <c r="C81" s="189"/>
      <c r="D81" s="188"/>
      <c r="E81" s="189"/>
      <c r="F81" s="188"/>
      <c r="G81" s="189"/>
      <c r="H81" s="188"/>
      <c r="I81" s="189"/>
      <c r="J81" s="188"/>
      <c r="K81" s="189"/>
      <c r="L81" s="189"/>
      <c r="M81" s="190"/>
    </row>
  </sheetData>
  <mergeCells count="46">
    <mergeCell ref="G30:M30"/>
    <mergeCell ref="E1:H1"/>
    <mergeCell ref="J1:M1"/>
    <mergeCell ref="B2:E2"/>
    <mergeCell ref="H2:L2"/>
    <mergeCell ref="C3:C4"/>
    <mergeCell ref="E3:E4"/>
    <mergeCell ref="L4:M4"/>
    <mergeCell ref="B18:D18"/>
    <mergeCell ref="K21:L22"/>
    <mergeCell ref="I23:J23"/>
    <mergeCell ref="K23:L23"/>
    <mergeCell ref="G26:M26"/>
    <mergeCell ref="K44:K45"/>
    <mergeCell ref="C34:C35"/>
    <mergeCell ref="E34:E35"/>
    <mergeCell ref="G34:M34"/>
    <mergeCell ref="K40:L41"/>
    <mergeCell ref="I42:J42"/>
    <mergeCell ref="K42:L42"/>
    <mergeCell ref="A44:B44"/>
    <mergeCell ref="C44:C45"/>
    <mergeCell ref="E44:E45"/>
    <mergeCell ref="G44:G45"/>
    <mergeCell ref="I44:I45"/>
    <mergeCell ref="K53:L54"/>
    <mergeCell ref="I55:J55"/>
    <mergeCell ref="K55:L55"/>
    <mergeCell ref="C57:C58"/>
    <mergeCell ref="E57:E58"/>
    <mergeCell ref="G57:G58"/>
    <mergeCell ref="C72:C73"/>
    <mergeCell ref="E72:E73"/>
    <mergeCell ref="G72:G73"/>
    <mergeCell ref="K75:L76"/>
    <mergeCell ref="K61:L62"/>
    <mergeCell ref="I63:J63"/>
    <mergeCell ref="K63:L63"/>
    <mergeCell ref="E65:E66"/>
    <mergeCell ref="K66:L66"/>
    <mergeCell ref="K67:L67"/>
    <mergeCell ref="K77:L77"/>
    <mergeCell ref="E80:H80"/>
    <mergeCell ref="J80:L80"/>
    <mergeCell ref="K68:L69"/>
    <mergeCell ref="K70:L70"/>
  </mergeCells>
  <printOptions horizontalCentered="1"/>
  <pageMargins left="0.25" right="0.25" top="0.25" bottom="0.25" header="0.25" footer="0.25"/>
  <pageSetup scale="69" fitToHeight="0" orientation="portrait" blackAndWhite="1" r:id="rId1"/>
  <headerFooter alignWithMargins="0"/>
  <rowBreaks count="1" manualBreakCount="1"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Template Instructions</vt:lpstr>
      <vt:lpstr>Survey-Inspection</vt:lpstr>
      <vt:lpstr>Regulatory-Treatment</vt:lpstr>
      <vt:lpstr>Monthly Activity Report</vt:lpstr>
      <vt:lpstr>'Monthly Activity Report'!Print_Area</vt:lpstr>
      <vt:lpstr>'Survey-Inspection'!Print_Area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R. Etzler</dc:creator>
  <cp:lastModifiedBy>Blincoe, Peggy@CDFA</cp:lastModifiedBy>
  <cp:lastPrinted>2024-03-05T00:53:44Z</cp:lastPrinted>
  <dcterms:created xsi:type="dcterms:W3CDTF">2001-03-20T18:40:26Z</dcterms:created>
  <dcterms:modified xsi:type="dcterms:W3CDTF">2025-03-26T19:18:06Z</dcterms:modified>
</cp:coreProperties>
</file>