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lincoe\CDFA.PublicWebsite\pdcp\Documents\2025\"/>
    </mc:Choice>
  </mc:AlternateContent>
  <xr:revisionPtr revIDLastSave="0" documentId="13_ncr:1_{76CA8EF8-6140-4C57-9BAF-29EB12C0C732}" xr6:coauthVersionLast="47" xr6:coauthVersionMax="47" xr10:uidLastSave="{00000000-0000-0000-0000-000000000000}"/>
  <bookViews>
    <workbookView xWindow="-25380" yWindow="-4920" windowWidth="21600" windowHeight="11295" firstSheet="1" activeTab="2" xr2:uid="{00000000-000D-0000-FFFF-FFFF00000000}"/>
  </bookViews>
  <sheets>
    <sheet name="Invoice Template Instructions" sheetId="3" r:id="rId1"/>
    <sheet name="Survey-Inspection" sheetId="1" r:id="rId2"/>
    <sheet name="Regulatory-Treatment" sheetId="2" r:id="rId3"/>
  </sheets>
  <definedNames>
    <definedName name="_xlnm.Print_Area" localSheetId="1">'Survey-Inspection'!$A$1:$G$56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G48" i="2" l="1"/>
  <c r="C16" i="1" l="1"/>
  <c r="C24" i="2"/>
  <c r="B23" i="2"/>
  <c r="D23" i="2" s="1"/>
  <c r="B22" i="2"/>
  <c r="D22" i="2" s="1"/>
  <c r="C26" i="1"/>
  <c r="B25" i="1"/>
  <c r="D25" i="1" s="1"/>
  <c r="F25" i="1" s="1"/>
  <c r="B24" i="1"/>
  <c r="D24" i="1" s="1"/>
  <c r="F23" i="2" l="1"/>
  <c r="G23" i="2" s="1"/>
  <c r="D24" i="2"/>
  <c r="F22" i="2"/>
  <c r="D26" i="1"/>
  <c r="F24" i="1"/>
  <c r="F26" i="1" s="1"/>
  <c r="G25" i="1"/>
  <c r="F24" i="2" l="1"/>
  <c r="G22" i="2"/>
  <c r="G24" i="2" s="1"/>
  <c r="G24" i="1"/>
  <c r="G26" i="1" s="1"/>
  <c r="G44" i="2" l="1"/>
  <c r="G41" i="2"/>
  <c r="G40" i="2"/>
  <c r="D18" i="2"/>
  <c r="D17" i="2"/>
  <c r="D12" i="2"/>
  <c r="D13" i="2"/>
  <c r="D11" i="2"/>
  <c r="F12" i="2" l="1"/>
  <c r="G12" i="2" s="1"/>
  <c r="F13" i="2"/>
  <c r="G13" i="2" s="1"/>
  <c r="F18" i="2"/>
  <c r="G18" i="2"/>
  <c r="D19" i="2"/>
  <c r="D14" i="2"/>
  <c r="F17" i="2"/>
  <c r="F11" i="2"/>
  <c r="G11" i="2" s="1"/>
  <c r="A4" i="2"/>
  <c r="G46" i="1"/>
  <c r="G50" i="1"/>
  <c r="C19" i="2"/>
  <c r="C14" i="2"/>
  <c r="C21" i="1"/>
  <c r="C28" i="1" s="1"/>
  <c r="G55" i="2"/>
  <c r="G57" i="2" s="1"/>
  <c r="D13" i="1"/>
  <c r="D14" i="1"/>
  <c r="D15" i="1"/>
  <c r="D19" i="1"/>
  <c r="F19" i="1" s="1"/>
  <c r="D20" i="1"/>
  <c r="G42" i="1"/>
  <c r="G43" i="1"/>
  <c r="G54" i="1" l="1"/>
  <c r="C26" i="2"/>
  <c r="F19" i="2"/>
  <c r="D26" i="2"/>
  <c r="G17" i="2"/>
  <c r="G19" i="2" s="1"/>
  <c r="F20" i="1"/>
  <c r="G20" i="1"/>
  <c r="G14" i="2"/>
  <c r="F14" i="2"/>
  <c r="F26" i="2" s="1"/>
  <c r="F13" i="1"/>
  <c r="G13" i="1" s="1"/>
  <c r="G19" i="1"/>
  <c r="G21" i="1" s="1"/>
  <c r="F21" i="1"/>
  <c r="F14" i="1"/>
  <c r="G14" i="1" s="1"/>
  <c r="F15" i="1"/>
  <c r="G15" i="1" s="1"/>
  <c r="D16" i="1"/>
  <c r="D21" i="1"/>
  <c r="D28" i="1" l="1"/>
  <c r="G26" i="2"/>
  <c r="G16" i="1"/>
  <c r="F16" i="1"/>
  <c r="F28" i="1" s="1"/>
  <c r="G53" i="2" l="1"/>
  <c r="G28" i="1"/>
  <c r="G52" i="1" l="1"/>
  <c r="G56" i="1" l="1"/>
  <c r="G59" i="2" s="1"/>
</calcChain>
</file>

<file path=xl/sharedStrings.xml><?xml version="1.0" encoding="utf-8"?>
<sst xmlns="http://schemas.openxmlformats.org/spreadsheetml/2006/main" count="138" uniqueCount="70">
  <si>
    <t>SURVEY/INSPECTION ACTIVITIES</t>
  </si>
  <si>
    <t>PERSONNEL SERVICES</t>
  </si>
  <si>
    <t>Total</t>
  </si>
  <si>
    <t>Permanent Salaries</t>
  </si>
  <si>
    <t>Total Permanent</t>
  </si>
  <si>
    <t>Temporary Salaries</t>
  </si>
  <si>
    <t>OPERATING EXPENSES</t>
  </si>
  <si>
    <t>Vehicle Expense</t>
  </si>
  <si>
    <t xml:space="preserve">Airfare </t>
  </si>
  <si>
    <t>REGULATORY/TREATMENT ACTIVITIES</t>
  </si>
  <si>
    <t>Total Temporary</t>
  </si>
  <si>
    <t xml:space="preserve"> </t>
  </si>
  <si>
    <t>Hourly Rate</t>
  </si>
  <si>
    <t>Total Personnel Services</t>
  </si>
  <si>
    <t>Invoice Number:</t>
  </si>
  <si>
    <t>County Name:</t>
  </si>
  <si>
    <t>Billing Period:</t>
  </si>
  <si>
    <t>Rate</t>
  </si>
  <si>
    <t>Monthly Report Completed:</t>
  </si>
  <si>
    <t>General Expense/Supplies</t>
  </si>
  <si>
    <t>Miles</t>
  </si>
  <si>
    <t>County vehicles</t>
  </si>
  <si>
    <t>State vehicles</t>
  </si>
  <si>
    <t>Travel</t>
  </si>
  <si>
    <t>Rental Car</t>
  </si>
  <si>
    <t>Other</t>
  </si>
  <si>
    <t>Indirect</t>
  </si>
  <si>
    <t>Total Survey/Inspection Activities</t>
  </si>
  <si>
    <t>Pest Control Operator</t>
  </si>
  <si>
    <t>Total Regulatory/Treatment Activities</t>
  </si>
  <si>
    <t>TOTAL OF ALL ACTIVITIES</t>
  </si>
  <si>
    <t>CALIFORNIA DEPARTMENT OF FOOD AND AGRICULTURE</t>
  </si>
  <si>
    <t>PIERCE’S DISEASE CONTROL PROGRAM</t>
  </si>
  <si>
    <t>1220 N Street</t>
  </si>
  <si>
    <t>Sacramento, CA  95814</t>
  </si>
  <si>
    <t>Agreement Number:</t>
  </si>
  <si>
    <t>Attention: Myrna Villegas</t>
  </si>
  <si>
    <t>MM/DD/YYYY</t>
  </si>
  <si>
    <t>Invoice Template Instructions</t>
  </si>
  <si>
    <t>Classification A</t>
  </si>
  <si>
    <t>Classification B</t>
  </si>
  <si>
    <t>Classification C</t>
  </si>
  <si>
    <t>Total Hours</t>
  </si>
  <si>
    <t>Classification D</t>
  </si>
  <si>
    <t>Classification E</t>
  </si>
  <si>
    <t>Item C</t>
  </si>
  <si>
    <t>Item A</t>
  </si>
  <si>
    <t>Item B</t>
  </si>
  <si>
    <t>Monthly Rate</t>
  </si>
  <si>
    <t>Total Vehicles</t>
  </si>
  <si>
    <t>Lease vehicles</t>
  </si>
  <si>
    <t>Gasoline for leased vehicle</t>
  </si>
  <si>
    <t>Per Diem</t>
  </si>
  <si>
    <t>Total Operating Expenses</t>
  </si>
  <si>
    <t>Treatment for Location A (Date(s))</t>
  </si>
  <si>
    <t>1. Per the State Controller's Office, invoices must be on county letterhead OR the name/address of the county must be on the invoice AND the "bill to" information must include the Department's name, program, address, etc.</t>
  </si>
  <si>
    <t>Event A (Date(s))</t>
  </si>
  <si>
    <t>2. Update the highlighted blue sections; all other fields are based on formulas.</t>
  </si>
  <si>
    <t>3. Add additional rows as needed.  Make sure to replicate formula calculations as needed.</t>
  </si>
  <si>
    <t>Temporary Staff</t>
  </si>
  <si>
    <t>Permanent Staff</t>
  </si>
  <si>
    <t>Benefit Rate</t>
  </si>
  <si>
    <t>Benefit Subtotal</t>
  </si>
  <si>
    <t>Salary Subtotal</t>
  </si>
  <si>
    <t xml:space="preserve">4. Invoices and statements of expenditures can be e-mailed to the following address:  cdfa.pdcp_inv@cdfa.ca.gov.  </t>
  </si>
  <si>
    <t>Overtime</t>
  </si>
  <si>
    <t>Total Overtime</t>
  </si>
  <si>
    <t>Postage</t>
  </si>
  <si>
    <t>Communication</t>
  </si>
  <si>
    <t>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</si>
</sst>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mmmm\ yyyy"/>
    <numFmt numFmtId="166" formatCode="0.000"/>
  </numFmts>
  <fonts count="9" x14ac:knownFonts="1">
    <font>
      <sz val="10"/>
      <name val="Arial"/>
    </font>
    <font>
      <sz val="10"/>
      <name val="Arial"/>
      <family val="2"/>
    </font>
    <font>
      <sz val="11"/>
      <name val="Aptos Narrow"/>
      <family val="2"/>
    </font>
    <font>
      <sz val="12"/>
      <name val="Aptos Narrow"/>
      <family val="2"/>
    </font>
    <font>
      <b/>
      <sz val="18"/>
      <name val="Aptos Narrow"/>
      <family val="2"/>
    </font>
    <font>
      <b/>
      <sz val="11"/>
      <name val="Aptos Narrow"/>
      <family val="2"/>
    </font>
    <font>
      <b/>
      <u/>
      <sz val="11"/>
      <name val="Aptos Narrow"/>
      <family val="2"/>
    </font>
    <font>
      <sz val="10"/>
      <name val="Arial"/>
      <family val="2"/>
    </font>
    <font>
      <sz val="9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9" fontId="2" fillId="2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3" fontId="2" fillId="0" borderId="0" xfId="0" applyNumberFormat="1" applyFont="1" applyAlignment="1">
      <alignment horizontal="right" vertical="center"/>
    </xf>
    <xf numFmtId="43" fontId="2" fillId="0" borderId="0" xfId="0" applyNumberFormat="1" applyFont="1" applyAlignment="1">
      <alignment horizontal="left" vertical="center"/>
    </xf>
    <xf numFmtId="43" fontId="2" fillId="2" borderId="0" xfId="0" applyNumberFormat="1" applyFont="1" applyFill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9" fontId="2" fillId="2" borderId="0" xfId="1" applyFont="1" applyFill="1" applyAlignment="1">
      <alignment horizontal="right" vertical="center"/>
    </xf>
    <xf numFmtId="43" fontId="2" fillId="0" borderId="2" xfId="0" applyNumberFormat="1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43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43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4" fontId="5" fillId="0" borderId="0" xfId="0" applyNumberFormat="1" applyFont="1"/>
    <xf numFmtId="4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0" xfId="1" applyFont="1" applyFill="1"/>
    <xf numFmtId="9" fontId="2" fillId="2" borderId="2" xfId="1" applyFont="1" applyFill="1" applyBorder="1" applyAlignment="1">
      <alignment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right" vertical="center"/>
    </xf>
    <xf numFmtId="9" fontId="2" fillId="2" borderId="2" xfId="1" applyFont="1" applyFill="1" applyBorder="1" applyAlignment="1">
      <alignment horizontal="right" vertical="center"/>
    </xf>
    <xf numFmtId="43" fontId="2" fillId="0" borderId="0" xfId="2" applyFont="1"/>
    <xf numFmtId="0" fontId="2" fillId="0" borderId="2" xfId="0" applyFont="1" applyBorder="1"/>
    <xf numFmtId="166" fontId="2" fillId="0" borderId="0" xfId="0" applyNumberFormat="1" applyFont="1" applyAlignment="1">
      <alignment horizontal="right" vertical="center"/>
    </xf>
    <xf numFmtId="39" fontId="2" fillId="0" borderId="0" xfId="0" applyNumberFormat="1" applyFont="1"/>
    <xf numFmtId="0" fontId="8" fillId="0" borderId="0" xfId="0" applyFont="1"/>
    <xf numFmtId="43" fontId="2" fillId="0" borderId="2" xfId="0" applyNumberFormat="1" applyFont="1" applyBorder="1"/>
    <xf numFmtId="43" fontId="2" fillId="0" borderId="0" xfId="2" applyFont="1" applyAlignment="1">
      <alignment horizontal="center"/>
    </xf>
    <xf numFmtId="0" fontId="2" fillId="0" borderId="2" xfId="0" applyFont="1" applyBorder="1" applyAlignment="1">
      <alignment horizontal="center"/>
    </xf>
    <xf numFmtId="43" fontId="8" fillId="0" borderId="0" xfId="0" applyNumberFormat="1" applyFont="1"/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wrapText="1"/>
    </xf>
    <xf numFmtId="2" fontId="2" fillId="0" borderId="0" xfId="2" applyNumberFormat="1" applyFont="1" applyFill="1" applyAlignment="1">
      <alignment vertical="center"/>
    </xf>
    <xf numFmtId="43" fontId="2" fillId="2" borderId="0" xfId="2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 wrapText="1"/>
    </xf>
    <xf numFmtId="2" fontId="2" fillId="2" borderId="0" xfId="2" applyNumberFormat="1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F24" sqref="F24"/>
    </sheetView>
  </sheetViews>
  <sheetFormatPr defaultColWidth="8.85546875" defaultRowHeight="15.75" x14ac:dyDescent="0.25"/>
  <cols>
    <col min="1" max="16384" width="8.85546875" style="2"/>
  </cols>
  <sheetData>
    <row r="1" spans="1:2" ht="24" x14ac:dyDescent="0.4">
      <c r="A1" s="4" t="s">
        <v>38</v>
      </c>
    </row>
    <row r="3" spans="1:2" x14ac:dyDescent="0.25">
      <c r="A3" s="2" t="s">
        <v>55</v>
      </c>
    </row>
    <row r="4" spans="1:2" x14ac:dyDescent="0.25">
      <c r="B4" s="3"/>
    </row>
    <row r="5" spans="1:2" x14ac:dyDescent="0.25">
      <c r="A5" s="2" t="s">
        <v>57</v>
      </c>
    </row>
    <row r="7" spans="1:2" x14ac:dyDescent="0.25">
      <c r="A7" s="2" t="s">
        <v>58</v>
      </c>
    </row>
    <row r="9" spans="1:2" x14ac:dyDescent="0.25">
      <c r="A9" s="2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6"/>
  <sheetViews>
    <sheetView topLeftCell="A40" zoomScaleNormal="100" workbookViewId="0">
      <selection activeCell="C43" sqref="C43"/>
    </sheetView>
  </sheetViews>
  <sheetFormatPr defaultColWidth="9.140625" defaultRowHeight="13.9" customHeight="1" x14ac:dyDescent="0.2"/>
  <cols>
    <col min="1" max="1" width="35.5703125" style="5" customWidth="1"/>
    <col min="2" max="2" width="9.42578125" style="9" customWidth="1"/>
    <col min="3" max="3" width="9.42578125" style="10" customWidth="1"/>
    <col min="4" max="4" width="12.7109375" style="9" customWidth="1"/>
    <col min="5" max="5" width="9.42578125" style="9" customWidth="1"/>
    <col min="6" max="7" width="12.7109375" style="5" customWidth="1"/>
    <col min="8" max="8" width="45.5703125" style="5" customWidth="1"/>
    <col min="9" max="16384" width="9.140625" style="5"/>
  </cols>
  <sheetData>
    <row r="1" spans="1:8" ht="13.9" customHeight="1" x14ac:dyDescent="0.2">
      <c r="A1" s="5" t="s">
        <v>31</v>
      </c>
      <c r="B1" s="5"/>
      <c r="C1" s="5"/>
      <c r="D1" s="5"/>
      <c r="E1" s="5"/>
      <c r="F1" s="6" t="s">
        <v>14</v>
      </c>
      <c r="G1" s="7"/>
      <c r="H1" s="8"/>
    </row>
    <row r="2" spans="1:8" ht="13.9" customHeight="1" x14ac:dyDescent="0.2">
      <c r="A2" s="5" t="s">
        <v>32</v>
      </c>
      <c r="B2" s="5"/>
      <c r="C2" s="5"/>
      <c r="D2" s="5"/>
      <c r="E2" s="5"/>
      <c r="F2" s="6" t="s">
        <v>15</v>
      </c>
      <c r="G2" s="7"/>
      <c r="H2" s="8"/>
    </row>
    <row r="3" spans="1:8" ht="13.9" customHeight="1" x14ac:dyDescent="0.2">
      <c r="A3" s="5" t="s">
        <v>36</v>
      </c>
      <c r="B3" s="5"/>
      <c r="C3" s="5"/>
      <c r="D3" s="5"/>
      <c r="E3" s="5"/>
      <c r="F3" s="6" t="s">
        <v>35</v>
      </c>
      <c r="G3" s="7"/>
      <c r="H3" s="8"/>
    </row>
    <row r="4" spans="1:8" ht="13.9" customHeight="1" x14ac:dyDescent="0.2">
      <c r="A4" s="5" t="s">
        <v>33</v>
      </c>
      <c r="B4" s="5"/>
      <c r="C4" s="5"/>
      <c r="D4" s="5"/>
      <c r="E4" s="5"/>
      <c r="F4" s="6" t="s">
        <v>16</v>
      </c>
      <c r="G4" s="7"/>
      <c r="H4" s="8"/>
    </row>
    <row r="5" spans="1:8" ht="13.9" customHeight="1" x14ac:dyDescent="0.2">
      <c r="A5" s="5" t="s">
        <v>34</v>
      </c>
      <c r="B5" s="5"/>
      <c r="C5" s="5"/>
      <c r="D5" s="5"/>
      <c r="E5" s="5"/>
      <c r="F5" s="6" t="s">
        <v>18</v>
      </c>
      <c r="G5" s="7"/>
      <c r="H5" s="8"/>
    </row>
    <row r="6" spans="1:8" ht="13.9" customHeight="1" x14ac:dyDescent="0.2">
      <c r="B6" s="5"/>
      <c r="C6" s="5"/>
      <c r="D6" s="5"/>
      <c r="E6" s="5"/>
      <c r="F6" s="6"/>
      <c r="H6" s="8"/>
    </row>
    <row r="7" spans="1:8" ht="13.9" customHeight="1" x14ac:dyDescent="0.2">
      <c r="A7" s="69" t="s">
        <v>37</v>
      </c>
      <c r="B7" s="69"/>
      <c r="C7" s="69"/>
      <c r="D7" s="69"/>
      <c r="E7" s="69"/>
      <c r="F7" s="69"/>
      <c r="G7" s="69"/>
      <c r="H7" s="8"/>
    </row>
    <row r="8" spans="1:8" ht="13.9" customHeight="1" x14ac:dyDescent="0.2">
      <c r="H8" s="8"/>
    </row>
    <row r="9" spans="1:8" ht="13.9" customHeight="1" x14ac:dyDescent="0.2">
      <c r="A9" s="11" t="s">
        <v>0</v>
      </c>
      <c r="H9" s="8"/>
    </row>
    <row r="10" spans="1:8" ht="13.9" customHeight="1" x14ac:dyDescent="0.2">
      <c r="A10" s="12"/>
      <c r="H10" s="8"/>
    </row>
    <row r="11" spans="1:8" ht="13.9" customHeight="1" x14ac:dyDescent="0.2">
      <c r="A11" s="13" t="s">
        <v>1</v>
      </c>
      <c r="D11" s="9" t="s">
        <v>11</v>
      </c>
      <c r="H11" s="8"/>
    </row>
    <row r="12" spans="1:8" s="16" customFormat="1" ht="13.9" customHeight="1" x14ac:dyDescent="0.2">
      <c r="A12" s="11" t="s">
        <v>60</v>
      </c>
      <c r="B12" s="14" t="s">
        <v>12</v>
      </c>
      <c r="C12" s="15" t="s">
        <v>42</v>
      </c>
      <c r="D12" s="15" t="s">
        <v>63</v>
      </c>
      <c r="E12" s="15" t="s">
        <v>61</v>
      </c>
      <c r="F12" s="15" t="s">
        <v>62</v>
      </c>
      <c r="G12" s="14" t="s">
        <v>2</v>
      </c>
      <c r="H12" s="8"/>
    </row>
    <row r="13" spans="1:8" ht="13.9" customHeight="1" x14ac:dyDescent="0.2">
      <c r="A13" s="17" t="s">
        <v>39</v>
      </c>
      <c r="B13" s="17">
        <v>17.05</v>
      </c>
      <c r="C13" s="18">
        <v>10</v>
      </c>
      <c r="D13" s="9">
        <f>SUM(B13*C13)</f>
        <v>170.5</v>
      </c>
      <c r="E13" s="21">
        <v>0.3</v>
      </c>
      <c r="F13" s="27">
        <f>D13*E13</f>
        <v>51.15</v>
      </c>
      <c r="G13" s="9">
        <f>D13+F13</f>
        <v>221.65</v>
      </c>
      <c r="H13" s="8"/>
    </row>
    <row r="14" spans="1:8" ht="13.9" customHeight="1" x14ac:dyDescent="0.2">
      <c r="A14" s="17" t="s">
        <v>40</v>
      </c>
      <c r="B14" s="17">
        <v>10.46</v>
      </c>
      <c r="C14" s="18">
        <v>2</v>
      </c>
      <c r="D14" s="9">
        <f>SUM(B14*C14)</f>
        <v>20.92</v>
      </c>
      <c r="E14" s="21">
        <v>0.3</v>
      </c>
      <c r="F14" s="27">
        <f t="shared" ref="F14:F15" si="0">D14*E14</f>
        <v>6.28</v>
      </c>
      <c r="G14" s="9">
        <f t="shared" ref="G14:G15" si="1">D14+F14</f>
        <v>27.2</v>
      </c>
      <c r="H14" s="8"/>
    </row>
    <row r="15" spans="1:8" ht="13.9" customHeight="1" x14ac:dyDescent="0.2">
      <c r="A15" s="17" t="s">
        <v>41</v>
      </c>
      <c r="B15" s="17">
        <v>14.33</v>
      </c>
      <c r="C15" s="19">
        <v>20</v>
      </c>
      <c r="D15" s="29">
        <f>SUM(B15*C15)</f>
        <v>286.60000000000002</v>
      </c>
      <c r="E15" s="51">
        <v>0.3</v>
      </c>
      <c r="F15" s="52">
        <f t="shared" si="0"/>
        <v>85.98</v>
      </c>
      <c r="G15" s="29">
        <f t="shared" si="1"/>
        <v>372.58</v>
      </c>
    </row>
    <row r="16" spans="1:8" ht="13.9" customHeight="1" x14ac:dyDescent="0.2">
      <c r="A16" s="6" t="s">
        <v>4</v>
      </c>
      <c r="C16" s="10">
        <f>SUM(C13:C15)</f>
        <v>32</v>
      </c>
      <c r="D16" s="9">
        <f>SUM(D13:D15)</f>
        <v>478.02</v>
      </c>
      <c r="F16" s="9">
        <f t="shared" ref="F16:G16" si="2">SUM(F13:F15)</f>
        <v>143.41</v>
      </c>
      <c r="G16" s="9">
        <f t="shared" si="2"/>
        <v>621.42999999999995</v>
      </c>
    </row>
    <row r="17" spans="1:7" ht="13.9" customHeight="1" x14ac:dyDescent="0.2">
      <c r="D17" s="10"/>
      <c r="E17" s="10"/>
      <c r="F17" s="10"/>
      <c r="G17" s="9"/>
    </row>
    <row r="18" spans="1:7" ht="13.9" customHeight="1" x14ac:dyDescent="0.2">
      <c r="A18" s="11" t="s">
        <v>59</v>
      </c>
      <c r="B18" s="14"/>
      <c r="C18" s="15"/>
      <c r="D18" s="10"/>
      <c r="E18" s="10"/>
      <c r="F18" s="10"/>
      <c r="G18" s="9"/>
    </row>
    <row r="19" spans="1:7" ht="13.9" customHeight="1" x14ac:dyDescent="0.2">
      <c r="A19" s="17" t="s">
        <v>43</v>
      </c>
      <c r="B19" s="17">
        <v>7.64</v>
      </c>
      <c r="C19" s="18">
        <v>100</v>
      </c>
      <c r="D19" s="9">
        <f>SUM(B19*C19)</f>
        <v>764</v>
      </c>
      <c r="E19" s="28">
        <v>0.1</v>
      </c>
      <c r="F19" s="24">
        <f>D19*E19</f>
        <v>76.400000000000006</v>
      </c>
      <c r="G19" s="24">
        <f>D19+F19</f>
        <v>840.4</v>
      </c>
    </row>
    <row r="20" spans="1:7" ht="13.9" customHeight="1" x14ac:dyDescent="0.2">
      <c r="A20" s="17" t="s">
        <v>44</v>
      </c>
      <c r="B20" s="17">
        <v>8.16</v>
      </c>
      <c r="C20" s="19">
        <v>50</v>
      </c>
      <c r="D20" s="29">
        <f>SUM(B20*C20)</f>
        <v>408</v>
      </c>
      <c r="E20" s="54">
        <v>0.14000000000000001</v>
      </c>
      <c r="F20" s="53">
        <f>D20*E20</f>
        <v>57.12</v>
      </c>
      <c r="G20" s="53">
        <f>D20+F20</f>
        <v>465.12</v>
      </c>
    </row>
    <row r="21" spans="1:7" ht="13.9" customHeight="1" x14ac:dyDescent="0.2">
      <c r="A21" s="6" t="s">
        <v>10</v>
      </c>
      <c r="C21" s="10">
        <f>SUM(C19:C20)</f>
        <v>150</v>
      </c>
      <c r="D21" s="9">
        <f>SUM(D19:D20)</f>
        <v>1172</v>
      </c>
      <c r="F21" s="24">
        <f>SUM(F19:F20)</f>
        <v>133.52000000000001</v>
      </c>
      <c r="G21" s="24">
        <f>SUM(G19:G20)</f>
        <v>1305.52</v>
      </c>
    </row>
    <row r="22" spans="1:7" ht="13.9" customHeight="1" x14ac:dyDescent="0.2">
      <c r="A22" s="6"/>
      <c r="F22" s="24"/>
      <c r="G22" s="24"/>
    </row>
    <row r="23" spans="1:7" s="59" customFormat="1" ht="13.9" customHeight="1" x14ac:dyDescent="0.25">
      <c r="A23" s="42" t="s">
        <v>65</v>
      </c>
      <c r="B23" s="38"/>
      <c r="C23" s="39"/>
      <c r="D23" s="39"/>
      <c r="E23" s="38"/>
      <c r="F23" s="43"/>
      <c r="G23" s="58"/>
    </row>
    <row r="24" spans="1:7" s="59" customFormat="1" ht="13.9" customHeight="1" x14ac:dyDescent="0.25">
      <c r="A24" s="17" t="s">
        <v>39</v>
      </c>
      <c r="B24" s="17">
        <f>17.05*1.5</f>
        <v>25.58</v>
      </c>
      <c r="C24" s="48">
        <v>20</v>
      </c>
      <c r="D24" s="9">
        <f>SUM(B24*C24)</f>
        <v>511.6</v>
      </c>
      <c r="E24" s="21">
        <v>0.1</v>
      </c>
      <c r="F24" s="27">
        <f>D24*E24</f>
        <v>51.16</v>
      </c>
      <c r="G24" s="38">
        <f t="shared" ref="G24:G25" si="3">D24+F24</f>
        <v>562.76</v>
      </c>
    </row>
    <row r="25" spans="1:7" s="59" customFormat="1" ht="13.9" customHeight="1" x14ac:dyDescent="0.25">
      <c r="A25" s="17" t="s">
        <v>44</v>
      </c>
      <c r="B25" s="47">
        <f>8.16*1.5</f>
        <v>12.24</v>
      </c>
      <c r="C25" s="49">
        <v>100</v>
      </c>
      <c r="D25" s="29">
        <f t="shared" ref="D25" si="4">SUM(B25*C25)</f>
        <v>1224</v>
      </c>
      <c r="E25" s="51">
        <v>0.14000000000000001</v>
      </c>
      <c r="F25" s="52">
        <f t="shared" ref="F25" si="5">D25*E25</f>
        <v>171.36</v>
      </c>
      <c r="G25" s="60">
        <f t="shared" si="3"/>
        <v>1395.36</v>
      </c>
    </row>
    <row r="26" spans="1:7" s="59" customFormat="1" ht="13.9" customHeight="1" x14ac:dyDescent="0.25">
      <c r="A26" s="43" t="s">
        <v>66</v>
      </c>
      <c r="B26" s="38"/>
      <c r="C26" s="39">
        <f>SUM(C24:C25)</f>
        <v>120</v>
      </c>
      <c r="D26" s="61">
        <f t="shared" ref="D26" si="6">SUM(D24:D25)</f>
        <v>1735.6</v>
      </c>
      <c r="E26" s="61"/>
      <c r="F26" s="61">
        <f t="shared" ref="F26" si="7">SUM(F24:F25)</f>
        <v>222.52</v>
      </c>
      <c r="G26" s="55">
        <f>SUM(G24:G25)</f>
        <v>1958.12</v>
      </c>
    </row>
    <row r="27" spans="1:7" s="59" customFormat="1" ht="13.9" customHeight="1" x14ac:dyDescent="0.25">
      <c r="A27" s="1"/>
      <c r="B27" s="38"/>
      <c r="C27" s="62"/>
      <c r="D27" s="62"/>
      <c r="E27" s="62"/>
      <c r="F27" s="62"/>
      <c r="G27" s="60"/>
    </row>
    <row r="28" spans="1:7" ht="13.9" customHeight="1" x14ac:dyDescent="0.2">
      <c r="A28" s="6" t="s">
        <v>13</v>
      </c>
      <c r="C28" s="10">
        <f>C16+C21+C26</f>
        <v>302</v>
      </c>
      <c r="D28" s="24">
        <f>D16+D21+D26</f>
        <v>3385.62</v>
      </c>
      <c r="E28" s="24"/>
      <c r="F28" s="24">
        <f>F16+F21+F26</f>
        <v>499.45</v>
      </c>
      <c r="G28" s="24">
        <f>G16+G21+G26</f>
        <v>3885.07</v>
      </c>
    </row>
    <row r="29" spans="1:7" ht="13.9" customHeight="1" x14ac:dyDescent="0.2">
      <c r="A29" s="6"/>
      <c r="C29" s="6"/>
      <c r="D29" s="6"/>
      <c r="E29" s="6"/>
      <c r="F29" s="6"/>
      <c r="G29" s="9"/>
    </row>
    <row r="30" spans="1:7" ht="13.9" customHeight="1" x14ac:dyDescent="0.2">
      <c r="A30" s="12" t="s">
        <v>6</v>
      </c>
      <c r="D30" s="10"/>
      <c r="E30" s="10"/>
      <c r="F30" s="10"/>
    </row>
    <row r="31" spans="1:7" ht="13.9" customHeight="1" x14ac:dyDescent="0.2">
      <c r="A31" s="12"/>
      <c r="D31" s="10"/>
      <c r="E31" s="10"/>
      <c r="F31" s="10"/>
    </row>
    <row r="32" spans="1:7" ht="13.9" customHeight="1" x14ac:dyDescent="0.2">
      <c r="A32" s="16" t="s">
        <v>19</v>
      </c>
      <c r="D32" s="10"/>
      <c r="E32" s="10"/>
      <c r="F32" s="10"/>
      <c r="G32" s="20" t="s">
        <v>11</v>
      </c>
    </row>
    <row r="33" spans="1:7" ht="13.9" customHeight="1" x14ac:dyDescent="0.2">
      <c r="A33" s="17" t="s">
        <v>46</v>
      </c>
      <c r="D33" s="10"/>
      <c r="E33" s="10"/>
      <c r="F33" s="10"/>
      <c r="G33" s="17">
        <v>200</v>
      </c>
    </row>
    <row r="34" spans="1:7" ht="13.9" customHeight="1" x14ac:dyDescent="0.2">
      <c r="A34" s="17" t="s">
        <v>47</v>
      </c>
      <c r="D34" s="10"/>
      <c r="E34" s="10"/>
      <c r="F34" s="10"/>
      <c r="G34" s="17">
        <v>200</v>
      </c>
    </row>
    <row r="35" spans="1:7" ht="13.9" customHeight="1" x14ac:dyDescent="0.2">
      <c r="A35" s="17" t="s">
        <v>45</v>
      </c>
      <c r="D35" s="10"/>
      <c r="E35" s="10"/>
      <c r="F35" s="10"/>
      <c r="G35" s="17">
        <v>200</v>
      </c>
    </row>
    <row r="36" spans="1:7" ht="13.9" customHeight="1" x14ac:dyDescent="0.2">
      <c r="A36" s="9"/>
      <c r="D36" s="10"/>
      <c r="E36" s="10"/>
      <c r="F36" s="10"/>
      <c r="G36" s="9"/>
    </row>
    <row r="37" spans="1:7" s="59" customFormat="1" ht="13.9" customHeight="1" x14ac:dyDescent="0.25">
      <c r="A37" s="38" t="s">
        <v>67</v>
      </c>
      <c r="B37" s="38"/>
      <c r="C37" s="39"/>
      <c r="D37" s="39"/>
      <c r="E37" s="39"/>
      <c r="F37" s="39"/>
      <c r="G37" s="47">
        <v>50</v>
      </c>
    </row>
    <row r="38" spans="1:7" s="59" customFormat="1" ht="13.9" customHeight="1" x14ac:dyDescent="0.2">
      <c r="B38" s="63"/>
      <c r="C38" s="64"/>
      <c r="D38" s="64"/>
      <c r="E38" s="63"/>
    </row>
    <row r="39" spans="1:7" s="59" customFormat="1" ht="13.9" customHeight="1" x14ac:dyDescent="0.25">
      <c r="A39" s="38" t="s">
        <v>68</v>
      </c>
      <c r="B39" s="38"/>
      <c r="C39" s="39"/>
      <c r="D39" s="39"/>
      <c r="E39" s="39"/>
      <c r="F39" s="39"/>
      <c r="G39" s="47">
        <v>100</v>
      </c>
    </row>
    <row r="40" spans="1:7" ht="13.9" customHeight="1" x14ac:dyDescent="0.2">
      <c r="A40" s="16"/>
      <c r="D40" s="10"/>
      <c r="E40" s="10"/>
      <c r="F40" s="10"/>
      <c r="G40" s="9"/>
    </row>
    <row r="41" spans="1:7" ht="13.9" customHeight="1" x14ac:dyDescent="0.2">
      <c r="A41" s="16" t="s">
        <v>7</v>
      </c>
      <c r="B41" s="20" t="s">
        <v>20</v>
      </c>
      <c r="C41" s="22" t="s">
        <v>17</v>
      </c>
      <c r="D41" s="22"/>
      <c r="E41" s="22"/>
      <c r="F41" s="22"/>
      <c r="G41" s="20" t="s">
        <v>11</v>
      </c>
    </row>
    <row r="42" spans="1:7" ht="13.9" customHeight="1" x14ac:dyDescent="0.2">
      <c r="A42" s="9" t="s">
        <v>21</v>
      </c>
      <c r="B42" s="18">
        <v>900</v>
      </c>
      <c r="C42" s="57">
        <v>0.7</v>
      </c>
      <c r="D42" s="23"/>
      <c r="E42" s="23"/>
      <c r="F42" s="23"/>
      <c r="G42" s="9">
        <f>SUM(B42*C42)</f>
        <v>630</v>
      </c>
    </row>
    <row r="43" spans="1:7" ht="13.9" customHeight="1" x14ac:dyDescent="0.2">
      <c r="A43" s="9" t="s">
        <v>22</v>
      </c>
      <c r="B43" s="18">
        <v>400</v>
      </c>
      <c r="C43" s="23">
        <v>0.28499999999999998</v>
      </c>
      <c r="D43" s="23"/>
      <c r="E43" s="23"/>
      <c r="F43" s="23"/>
      <c r="G43" s="9">
        <f>SUM(B43*C43)</f>
        <v>114</v>
      </c>
    </row>
    <row r="44" spans="1:7" ht="13.9" customHeight="1" x14ac:dyDescent="0.2">
      <c r="A44" s="9"/>
      <c r="B44" s="5"/>
      <c r="C44" s="23"/>
      <c r="D44" s="23"/>
      <c r="E44" s="23"/>
      <c r="F44" s="23"/>
      <c r="G44" s="9"/>
    </row>
    <row r="45" spans="1:7" ht="13.9" customHeight="1" x14ac:dyDescent="0.2">
      <c r="A45" s="9"/>
      <c r="B45" s="71" t="s">
        <v>48</v>
      </c>
      <c r="C45" s="71"/>
      <c r="D45" s="71" t="s">
        <v>49</v>
      </c>
      <c r="E45" s="71"/>
      <c r="F45" s="22"/>
      <c r="G45" s="20" t="s">
        <v>11</v>
      </c>
    </row>
    <row r="46" spans="1:7" ht="13.9" customHeight="1" x14ac:dyDescent="0.2">
      <c r="A46" s="9" t="s">
        <v>50</v>
      </c>
      <c r="B46" s="72">
        <v>600</v>
      </c>
      <c r="C46" s="72"/>
      <c r="D46" s="73">
        <v>1</v>
      </c>
      <c r="E46" s="73"/>
      <c r="F46" s="24"/>
      <c r="G46" s="9">
        <f>SUM(D46*B46)</f>
        <v>600</v>
      </c>
    </row>
    <row r="47" spans="1:7" ht="13.9" customHeight="1" x14ac:dyDescent="0.2">
      <c r="A47" s="25" t="s">
        <v>51</v>
      </c>
      <c r="B47" s="10"/>
      <c r="C47" s="24"/>
      <c r="D47" s="24"/>
      <c r="E47" s="24"/>
      <c r="F47" s="24"/>
      <c r="G47" s="17">
        <v>240</v>
      </c>
    </row>
    <row r="48" spans="1:7" ht="13.9" customHeight="1" x14ac:dyDescent="0.2">
      <c r="A48" s="9"/>
      <c r="B48" s="5"/>
      <c r="D48" s="10"/>
      <c r="E48" s="10"/>
      <c r="F48" s="10"/>
      <c r="G48" s="9"/>
    </row>
    <row r="49" spans="1:7" ht="13.9" customHeight="1" x14ac:dyDescent="0.2">
      <c r="A49" s="16" t="s">
        <v>23</v>
      </c>
      <c r="B49" s="20" t="s">
        <v>8</v>
      </c>
      <c r="C49" s="22" t="s">
        <v>24</v>
      </c>
      <c r="D49" s="22" t="s">
        <v>52</v>
      </c>
      <c r="E49" s="22"/>
      <c r="F49" s="22" t="s">
        <v>25</v>
      </c>
      <c r="G49" s="20" t="s">
        <v>11</v>
      </c>
    </row>
    <row r="50" spans="1:7" ht="13.9" customHeight="1" x14ac:dyDescent="0.2">
      <c r="A50" s="17" t="s">
        <v>56</v>
      </c>
      <c r="B50" s="17">
        <v>250</v>
      </c>
      <c r="C50" s="26">
        <v>25</v>
      </c>
      <c r="D50" s="17">
        <v>100</v>
      </c>
      <c r="E50" s="17"/>
      <c r="F50" s="17">
        <v>0</v>
      </c>
      <c r="G50" s="9">
        <f>SUM(B50:F50)</f>
        <v>375</v>
      </c>
    </row>
    <row r="51" spans="1:7" ht="13.9" customHeight="1" x14ac:dyDescent="0.2">
      <c r="B51" s="9" t="s">
        <v>11</v>
      </c>
      <c r="C51" s="27" t="s">
        <v>11</v>
      </c>
      <c r="D51" s="9" t="s">
        <v>11</v>
      </c>
      <c r="F51" s="9"/>
      <c r="G51" s="9"/>
    </row>
    <row r="52" spans="1:7" ht="13.9" customHeight="1" x14ac:dyDescent="0.2">
      <c r="A52" s="16" t="s">
        <v>26</v>
      </c>
      <c r="B52" s="28">
        <v>0.25</v>
      </c>
      <c r="C52" s="20"/>
      <c r="D52" s="34"/>
      <c r="E52" s="34"/>
      <c r="G52" s="9">
        <f>SUM(B52*G28)</f>
        <v>971.27</v>
      </c>
    </row>
    <row r="53" spans="1:7" ht="13.9" customHeight="1" x14ac:dyDescent="0.2">
      <c r="D53" s="9" t="s">
        <v>11</v>
      </c>
      <c r="F53" s="9"/>
      <c r="G53" s="29"/>
    </row>
    <row r="54" spans="1:7" ht="13.9" customHeight="1" x14ac:dyDescent="0.2">
      <c r="F54" s="35" t="s">
        <v>53</v>
      </c>
      <c r="G54" s="9">
        <f>SUM(G33:G52)</f>
        <v>3680.27</v>
      </c>
    </row>
    <row r="55" spans="1:7" ht="13.9" customHeight="1" x14ac:dyDescent="0.2">
      <c r="G55" s="65"/>
    </row>
    <row r="56" spans="1:7" ht="13.9" customHeight="1" x14ac:dyDescent="0.2">
      <c r="B56" s="70" t="s">
        <v>27</v>
      </c>
      <c r="C56" s="70"/>
      <c r="D56" s="70"/>
      <c r="E56" s="70"/>
      <c r="F56" s="70"/>
      <c r="G56" s="30">
        <f>SUM(G28,G54)</f>
        <v>7565.34</v>
      </c>
    </row>
  </sheetData>
  <mergeCells count="6">
    <mergeCell ref="A7:G7"/>
    <mergeCell ref="B56:F56"/>
    <mergeCell ref="B45:C45"/>
    <mergeCell ref="D45:E45"/>
    <mergeCell ref="B46:C46"/>
    <mergeCell ref="D46:E46"/>
  </mergeCells>
  <phoneticPr fontId="0" type="noConversion"/>
  <dataValidations count="1">
    <dataValidation allowBlank="1" showInputMessage="1" showErrorMessage="1" prompt="Enter invoice date" sqref="A7:G7" xr:uid="{00000000-0002-0000-0100-000000000000}"/>
  </dataValidations>
  <printOptions horizontalCentered="1"/>
  <pageMargins left="0.75" right="0.75" top="1" bottom="1" header="0.5" footer="0.25"/>
  <pageSetup scale="89" fitToHeight="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9"/>
  <sheetViews>
    <sheetView tabSelected="1" topLeftCell="A33" zoomScaleNormal="100" workbookViewId="0">
      <selection activeCell="C41" sqref="C41"/>
    </sheetView>
  </sheetViews>
  <sheetFormatPr defaultColWidth="9.140625" defaultRowHeight="15" x14ac:dyDescent="0.25"/>
  <cols>
    <col min="1" max="1" width="35.5703125" style="1" customWidth="1"/>
    <col min="2" max="2" width="9.42578125" style="38" customWidth="1"/>
    <col min="3" max="3" width="9.42578125" style="39" customWidth="1"/>
    <col min="4" max="4" width="12.7109375" style="38" customWidth="1"/>
    <col min="5" max="5" width="9.42578125" style="38" customWidth="1"/>
    <col min="6" max="7" width="12.7109375" style="1" customWidth="1"/>
    <col min="8" max="16384" width="9.140625" style="1"/>
  </cols>
  <sheetData>
    <row r="1" spans="1:7" ht="14.1" customHeight="1" x14ac:dyDescent="0.25">
      <c r="A1" s="74" t="s">
        <v>31</v>
      </c>
      <c r="B1" s="74"/>
      <c r="C1" s="74"/>
      <c r="D1" s="74"/>
      <c r="E1" s="74"/>
      <c r="F1" s="74"/>
      <c r="G1" s="74"/>
    </row>
    <row r="2" spans="1:7" ht="14.1" customHeight="1" x14ac:dyDescent="0.25">
      <c r="A2" s="74" t="s">
        <v>32</v>
      </c>
      <c r="B2" s="74"/>
      <c r="C2" s="74"/>
      <c r="D2" s="74"/>
      <c r="E2" s="74"/>
      <c r="F2" s="74"/>
      <c r="G2" s="74"/>
    </row>
    <row r="3" spans="1:7" ht="14.1" customHeight="1" x14ac:dyDescent="0.25">
      <c r="A3" s="39"/>
      <c r="B3" s="39"/>
      <c r="D3" s="39"/>
      <c r="E3" s="39"/>
      <c r="F3" s="39"/>
      <c r="G3" s="39"/>
    </row>
    <row r="4" spans="1:7" x14ac:dyDescent="0.25">
      <c r="A4" s="74" t="str">
        <f>'Survey-Inspection'!A7</f>
        <v>MM/DD/YYYY</v>
      </c>
      <c r="B4" s="74"/>
      <c r="C4" s="74"/>
      <c r="D4" s="74"/>
      <c r="E4" s="74"/>
      <c r="F4" s="74"/>
      <c r="G4" s="74"/>
    </row>
    <row r="5" spans="1:7" x14ac:dyDescent="0.25">
      <c r="A5" s="37"/>
      <c r="B5" s="37"/>
      <c r="C5" s="37"/>
      <c r="D5" s="37"/>
      <c r="E5" s="37"/>
      <c r="F5" s="37"/>
      <c r="G5" s="37"/>
    </row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1" t="s">
        <v>9</v>
      </c>
    </row>
    <row r="8" spans="1:7" x14ac:dyDescent="0.25">
      <c r="A8" s="40"/>
    </row>
    <row r="9" spans="1:7" x14ac:dyDescent="0.25">
      <c r="A9" s="41" t="s">
        <v>1</v>
      </c>
      <c r="D9" s="38" t="s">
        <v>11</v>
      </c>
    </row>
    <row r="10" spans="1:7" s="42" customFormat="1" ht="30" x14ac:dyDescent="0.25">
      <c r="A10" s="31" t="s">
        <v>3</v>
      </c>
      <c r="B10" s="32" t="s">
        <v>12</v>
      </c>
      <c r="C10" s="33" t="s">
        <v>42</v>
      </c>
      <c r="D10" s="15" t="s">
        <v>63</v>
      </c>
      <c r="E10" s="15" t="s">
        <v>61</v>
      </c>
      <c r="F10" s="15" t="s">
        <v>62</v>
      </c>
      <c r="G10" s="14" t="s">
        <v>2</v>
      </c>
    </row>
    <row r="11" spans="1:7" x14ac:dyDescent="0.25">
      <c r="A11" s="17" t="s">
        <v>39</v>
      </c>
      <c r="B11" s="47">
        <v>17.05</v>
      </c>
      <c r="C11" s="48">
        <v>10</v>
      </c>
      <c r="D11" s="9">
        <f>SUM(B11*C11)</f>
        <v>170.5</v>
      </c>
      <c r="E11" s="21">
        <v>0.3</v>
      </c>
      <c r="F11" s="27">
        <f>D11*E11</f>
        <v>51.15</v>
      </c>
      <c r="G11" s="9">
        <f>D11+F11</f>
        <v>221.65</v>
      </c>
    </row>
    <row r="12" spans="1:7" x14ac:dyDescent="0.25">
      <c r="A12" s="17" t="s">
        <v>40</v>
      </c>
      <c r="B12" s="17">
        <v>10.46</v>
      </c>
      <c r="C12" s="18">
        <v>2</v>
      </c>
      <c r="D12" s="9">
        <f t="shared" ref="D12:D13" si="0">SUM(B12*C12)</f>
        <v>20.92</v>
      </c>
      <c r="E12" s="21">
        <v>0.3</v>
      </c>
      <c r="F12" s="27">
        <f t="shared" ref="F12:F13" si="1">D12*E12</f>
        <v>6.28</v>
      </c>
      <c r="G12" s="9">
        <f t="shared" ref="G12:G13" si="2">D12+F12</f>
        <v>27.2</v>
      </c>
    </row>
    <row r="13" spans="1:7" x14ac:dyDescent="0.25">
      <c r="A13" s="17" t="s">
        <v>41</v>
      </c>
      <c r="B13" s="47">
        <v>14.33</v>
      </c>
      <c r="C13" s="49">
        <v>20</v>
      </c>
      <c r="D13" s="29">
        <f t="shared" si="0"/>
        <v>286.60000000000002</v>
      </c>
      <c r="E13" s="51">
        <v>0.3</v>
      </c>
      <c r="F13" s="52">
        <f t="shared" si="1"/>
        <v>85.98</v>
      </c>
      <c r="G13" s="29">
        <f t="shared" si="2"/>
        <v>372.58</v>
      </c>
    </row>
    <row r="14" spans="1:7" x14ac:dyDescent="0.25">
      <c r="A14" s="43" t="s">
        <v>4</v>
      </c>
      <c r="C14" s="39">
        <f>SUM(C11:C13)</f>
        <v>32</v>
      </c>
      <c r="D14" s="9">
        <f t="shared" ref="D14:F14" si="3">SUM(D11:D13)</f>
        <v>478.02</v>
      </c>
      <c r="E14" s="9"/>
      <c r="F14" s="9">
        <f t="shared" si="3"/>
        <v>143.41</v>
      </c>
      <c r="G14" s="9">
        <f>SUM(G11:G13)</f>
        <v>621.42999999999995</v>
      </c>
    </row>
    <row r="15" spans="1:7" x14ac:dyDescent="0.25">
      <c r="D15" s="39"/>
      <c r="E15" s="39"/>
      <c r="F15" s="39"/>
      <c r="G15" s="38"/>
    </row>
    <row r="16" spans="1:7" x14ac:dyDescent="0.25">
      <c r="A16" s="31" t="s">
        <v>5</v>
      </c>
      <c r="D16" s="39"/>
      <c r="E16" s="39"/>
      <c r="F16" s="39"/>
      <c r="G16" s="38"/>
    </row>
    <row r="17" spans="1:7" x14ac:dyDescent="0.25">
      <c r="A17" s="17" t="s">
        <v>43</v>
      </c>
      <c r="B17" s="17">
        <v>7.64</v>
      </c>
      <c r="C17" s="18">
        <v>100</v>
      </c>
      <c r="D17" s="9">
        <f t="shared" ref="D17:D18" si="4">SUM(B17*C17)</f>
        <v>764</v>
      </c>
      <c r="E17" s="21">
        <v>0.1</v>
      </c>
      <c r="F17" s="27">
        <f t="shared" ref="F17:F18" si="5">D17*E17</f>
        <v>76.400000000000006</v>
      </c>
      <c r="G17" s="9">
        <f t="shared" ref="G17:G18" si="6">D17+F17</f>
        <v>840.4</v>
      </c>
    </row>
    <row r="18" spans="1:7" x14ac:dyDescent="0.25">
      <c r="A18" s="17" t="s">
        <v>44</v>
      </c>
      <c r="B18" s="17">
        <v>8.16</v>
      </c>
      <c r="C18" s="19">
        <v>50</v>
      </c>
      <c r="D18" s="29">
        <f t="shared" si="4"/>
        <v>408</v>
      </c>
      <c r="E18" s="51">
        <v>0.14000000000000001</v>
      </c>
      <c r="F18" s="52">
        <f t="shared" si="5"/>
        <v>57.12</v>
      </c>
      <c r="G18" s="29">
        <f t="shared" si="6"/>
        <v>465.12</v>
      </c>
    </row>
    <row r="19" spans="1:7" x14ac:dyDescent="0.25">
      <c r="A19" s="43" t="s">
        <v>10</v>
      </c>
      <c r="C19" s="39">
        <f>SUM(C18)</f>
        <v>50</v>
      </c>
      <c r="D19" s="9">
        <f t="shared" ref="D19" si="7">SUM(D16:D18)</f>
        <v>1172</v>
      </c>
      <c r="E19" s="9"/>
      <c r="F19" s="9">
        <f t="shared" ref="F19" si="8">SUM(F16:F18)</f>
        <v>133.52000000000001</v>
      </c>
      <c r="G19" s="9">
        <f>SUM(G16:G18)</f>
        <v>1305.52</v>
      </c>
    </row>
    <row r="20" spans="1:7" x14ac:dyDescent="0.25">
      <c r="A20" s="43"/>
      <c r="D20" s="9"/>
      <c r="E20" s="9"/>
      <c r="F20" s="9"/>
      <c r="G20" s="9"/>
    </row>
    <row r="21" spans="1:7" s="59" customFormat="1" ht="12" customHeight="1" x14ac:dyDescent="0.25">
      <c r="A21" s="42" t="s">
        <v>65</v>
      </c>
      <c r="B21" s="38"/>
      <c r="C21" s="39"/>
      <c r="D21" s="39"/>
      <c r="E21" s="38"/>
      <c r="F21" s="43"/>
      <c r="G21" s="58"/>
    </row>
    <row r="22" spans="1:7" s="59" customFormat="1" ht="12" customHeight="1" x14ac:dyDescent="0.25">
      <c r="A22" s="17" t="s">
        <v>39</v>
      </c>
      <c r="B22" s="17">
        <f>17.05*1.5</f>
        <v>25.58</v>
      </c>
      <c r="C22" s="48">
        <v>20</v>
      </c>
      <c r="D22" s="9">
        <f>SUM(B22*C22)</f>
        <v>511.6</v>
      </c>
      <c r="E22" s="21">
        <v>0.1</v>
      </c>
      <c r="F22" s="27">
        <f>D22*E22</f>
        <v>51.16</v>
      </c>
      <c r="G22" s="38">
        <f t="shared" ref="G22:G23" si="9">D22+F22</f>
        <v>562.76</v>
      </c>
    </row>
    <row r="23" spans="1:7" s="59" customFormat="1" ht="12" customHeight="1" x14ac:dyDescent="0.25">
      <c r="A23" s="17" t="s">
        <v>44</v>
      </c>
      <c r="B23" s="47">
        <f>8.16*1.5</f>
        <v>12.24</v>
      </c>
      <c r="C23" s="49">
        <v>100</v>
      </c>
      <c r="D23" s="29">
        <f t="shared" ref="D23" si="10">SUM(B23*C23)</f>
        <v>1224</v>
      </c>
      <c r="E23" s="51">
        <v>0.14000000000000001</v>
      </c>
      <c r="F23" s="52">
        <f t="shared" ref="F23" si="11">D23*E23</f>
        <v>171.36</v>
      </c>
      <c r="G23" s="60">
        <f t="shared" si="9"/>
        <v>1395.36</v>
      </c>
    </row>
    <row r="24" spans="1:7" s="59" customFormat="1" ht="12" customHeight="1" x14ac:dyDescent="0.25">
      <c r="A24" s="43" t="s">
        <v>66</v>
      </c>
      <c r="B24" s="38"/>
      <c r="C24" s="39">
        <f>SUM(C22:C23)</f>
        <v>120</v>
      </c>
      <c r="D24" s="61">
        <f t="shared" ref="D24" si="12">SUM(D22:D23)</f>
        <v>1735.6</v>
      </c>
      <c r="E24" s="61"/>
      <c r="F24" s="61">
        <f t="shared" ref="F24" si="13">SUM(F22:F23)</f>
        <v>222.52</v>
      </c>
      <c r="G24" s="55">
        <f>SUM(G22:G23)</f>
        <v>1958.12</v>
      </c>
    </row>
    <row r="25" spans="1:7" s="59" customFormat="1" ht="12" customHeight="1" x14ac:dyDescent="0.25">
      <c r="A25" s="1"/>
      <c r="B25" s="38"/>
      <c r="C25" s="62"/>
      <c r="D25" s="62"/>
      <c r="E25" s="62"/>
      <c r="F25" s="62"/>
      <c r="G25" s="60"/>
    </row>
    <row r="26" spans="1:7" x14ac:dyDescent="0.25">
      <c r="A26" s="43" t="s">
        <v>13</v>
      </c>
      <c r="C26" s="55">
        <f>C14+C19+C24</f>
        <v>202</v>
      </c>
      <c r="D26" s="55">
        <f t="shared" ref="D26:G26" si="14">D14+D19+D24</f>
        <v>3385.62</v>
      </c>
      <c r="E26" s="55"/>
      <c r="F26" s="55">
        <f t="shared" si="14"/>
        <v>499.45</v>
      </c>
      <c r="G26" s="55">
        <f t="shared" si="14"/>
        <v>3885.07</v>
      </c>
    </row>
    <row r="27" spans="1:7" x14ac:dyDescent="0.25">
      <c r="A27" s="31"/>
      <c r="D27" s="39"/>
      <c r="E27" s="39"/>
      <c r="F27" s="39"/>
      <c r="G27" s="38"/>
    </row>
    <row r="28" spans="1:7" x14ac:dyDescent="0.25">
      <c r="A28" s="40" t="s">
        <v>6</v>
      </c>
      <c r="D28" s="39"/>
      <c r="E28" s="39"/>
      <c r="F28" s="39"/>
    </row>
    <row r="29" spans="1:7" x14ac:dyDescent="0.25">
      <c r="A29" s="40"/>
      <c r="D29" s="39"/>
      <c r="E29" s="39"/>
      <c r="F29" s="39"/>
    </row>
    <row r="30" spans="1:7" x14ac:dyDescent="0.25">
      <c r="A30" s="16" t="s">
        <v>19</v>
      </c>
      <c r="B30" s="9"/>
      <c r="C30" s="10"/>
      <c r="D30" s="10"/>
      <c r="E30" s="10"/>
      <c r="F30" s="10"/>
      <c r="G30" s="20" t="s">
        <v>11</v>
      </c>
    </row>
    <row r="31" spans="1:7" x14ac:dyDescent="0.25">
      <c r="A31" s="17" t="s">
        <v>46</v>
      </c>
      <c r="B31" s="9"/>
      <c r="C31" s="10"/>
      <c r="D31" s="10"/>
      <c r="E31" s="10"/>
      <c r="F31" s="10"/>
      <c r="G31" s="17">
        <v>200</v>
      </c>
    </row>
    <row r="32" spans="1:7" x14ac:dyDescent="0.25">
      <c r="A32" s="17" t="s">
        <v>47</v>
      </c>
      <c r="B32" s="9"/>
      <c r="C32" s="10"/>
      <c r="D32" s="10"/>
      <c r="E32" s="10"/>
      <c r="F32" s="10"/>
      <c r="G32" s="17">
        <v>200</v>
      </c>
    </row>
    <row r="33" spans="1:7" x14ac:dyDescent="0.25">
      <c r="A33" s="17" t="s">
        <v>45</v>
      </c>
      <c r="B33" s="9"/>
      <c r="C33" s="10"/>
      <c r="D33" s="10"/>
      <c r="E33" s="10"/>
      <c r="F33" s="10"/>
      <c r="G33" s="17">
        <v>200</v>
      </c>
    </row>
    <row r="34" spans="1:7" x14ac:dyDescent="0.25">
      <c r="A34" s="9"/>
      <c r="B34" s="9"/>
      <c r="C34" s="10"/>
      <c r="D34" s="10"/>
      <c r="E34" s="10"/>
      <c r="F34" s="10"/>
      <c r="G34" s="9"/>
    </row>
    <row r="35" spans="1:7" s="59" customFormat="1" ht="12" customHeight="1" x14ac:dyDescent="0.25">
      <c r="A35" s="38" t="s">
        <v>67</v>
      </c>
      <c r="B35" s="38"/>
      <c r="C35" s="39"/>
      <c r="D35" s="39"/>
      <c r="E35" s="39"/>
      <c r="F35" s="39"/>
      <c r="G35" s="47">
        <v>50</v>
      </c>
    </row>
    <row r="36" spans="1:7" s="59" customFormat="1" ht="12" x14ac:dyDescent="0.2">
      <c r="B36" s="63"/>
      <c r="C36" s="64"/>
      <c r="D36" s="64"/>
      <c r="E36" s="63"/>
    </row>
    <row r="37" spans="1:7" s="59" customFormat="1" ht="12" customHeight="1" x14ac:dyDescent="0.25">
      <c r="A37" s="38" t="s">
        <v>68</v>
      </c>
      <c r="B37" s="38"/>
      <c r="C37" s="39"/>
      <c r="D37" s="39"/>
      <c r="E37" s="39"/>
      <c r="F37" s="39"/>
      <c r="G37" s="47">
        <v>100</v>
      </c>
    </row>
    <row r="38" spans="1:7" x14ac:dyDescent="0.25">
      <c r="A38" s="16"/>
      <c r="B38" s="9"/>
      <c r="C38" s="10"/>
      <c r="D38" s="10"/>
      <c r="E38" s="10"/>
      <c r="F38" s="10"/>
      <c r="G38" s="9"/>
    </row>
    <row r="39" spans="1:7" x14ac:dyDescent="0.25">
      <c r="A39" s="16" t="s">
        <v>7</v>
      </c>
      <c r="B39" s="20" t="s">
        <v>20</v>
      </c>
      <c r="C39" s="22" t="s">
        <v>17</v>
      </c>
      <c r="D39" s="22"/>
      <c r="E39" s="22"/>
      <c r="F39" s="22"/>
      <c r="G39" s="20" t="s">
        <v>11</v>
      </c>
    </row>
    <row r="40" spans="1:7" x14ac:dyDescent="0.25">
      <c r="A40" s="9" t="s">
        <v>21</v>
      </c>
      <c r="B40" s="18">
        <v>900</v>
      </c>
      <c r="C40" s="57">
        <v>0.7</v>
      </c>
      <c r="D40" s="23"/>
      <c r="E40" s="23"/>
      <c r="F40" s="23"/>
      <c r="G40" s="9">
        <f>SUM(B40*C40)</f>
        <v>630</v>
      </c>
    </row>
    <row r="41" spans="1:7" x14ac:dyDescent="0.25">
      <c r="A41" s="9" t="s">
        <v>22</v>
      </c>
      <c r="B41" s="18">
        <v>400</v>
      </c>
      <c r="C41" s="23">
        <v>0.28499999999999998</v>
      </c>
      <c r="D41" s="23"/>
      <c r="E41" s="23"/>
      <c r="F41" s="23"/>
      <c r="G41" s="9">
        <f>SUM(B41*C41)</f>
        <v>114</v>
      </c>
    </row>
    <row r="42" spans="1:7" x14ac:dyDescent="0.25">
      <c r="A42" s="9"/>
      <c r="B42" s="5"/>
      <c r="C42" s="23"/>
      <c r="D42" s="23"/>
      <c r="E42" s="23"/>
      <c r="F42" s="23"/>
      <c r="G42" s="9"/>
    </row>
    <row r="43" spans="1:7" ht="14.45" customHeight="1" x14ac:dyDescent="0.25">
      <c r="A43" s="9"/>
      <c r="B43" s="71" t="s">
        <v>48</v>
      </c>
      <c r="C43" s="71"/>
      <c r="D43" s="71" t="s">
        <v>49</v>
      </c>
      <c r="E43" s="71"/>
      <c r="F43" s="22"/>
      <c r="G43" s="20" t="s">
        <v>11</v>
      </c>
    </row>
    <row r="44" spans="1:7" x14ac:dyDescent="0.25">
      <c r="A44" s="9" t="s">
        <v>50</v>
      </c>
      <c r="B44" s="72">
        <v>600</v>
      </c>
      <c r="C44" s="72"/>
      <c r="D44" s="73">
        <v>1</v>
      </c>
      <c r="E44" s="73"/>
      <c r="F44" s="24"/>
      <c r="G44" s="9">
        <f>SUM(D44*B44)</f>
        <v>600</v>
      </c>
    </row>
    <row r="45" spans="1:7" x14ac:dyDescent="0.25">
      <c r="A45" s="25" t="s">
        <v>51</v>
      </c>
      <c r="B45" s="10"/>
      <c r="C45" s="24"/>
      <c r="D45" s="24"/>
      <c r="E45" s="24"/>
      <c r="F45" s="24"/>
      <c r="G45" s="17">
        <v>240</v>
      </c>
    </row>
    <row r="46" spans="1:7" x14ac:dyDescent="0.25">
      <c r="A46" s="9"/>
      <c r="B46" s="5"/>
      <c r="C46" s="10"/>
      <c r="D46" s="10"/>
      <c r="E46" s="10"/>
      <c r="F46" s="10"/>
      <c r="G46" s="9"/>
    </row>
    <row r="47" spans="1:7" x14ac:dyDescent="0.25">
      <c r="A47" s="16" t="s">
        <v>23</v>
      </c>
      <c r="B47" s="20" t="s">
        <v>8</v>
      </c>
      <c r="C47" s="22" t="s">
        <v>24</v>
      </c>
      <c r="D47" s="22" t="s">
        <v>52</v>
      </c>
      <c r="E47" s="22" t="s">
        <v>25</v>
      </c>
      <c r="G47" s="20" t="s">
        <v>11</v>
      </c>
    </row>
    <row r="48" spans="1:7" x14ac:dyDescent="0.25">
      <c r="A48" s="17" t="s">
        <v>56</v>
      </c>
      <c r="B48" s="17">
        <v>250</v>
      </c>
      <c r="C48" s="26">
        <v>25</v>
      </c>
      <c r="D48" s="17">
        <v>100</v>
      </c>
      <c r="E48" s="17">
        <v>0</v>
      </c>
      <c r="G48" s="9">
        <f>SUM(B48:E48)</f>
        <v>375</v>
      </c>
    </row>
    <row r="49" spans="1:7" x14ac:dyDescent="0.25">
      <c r="A49" s="40"/>
      <c r="D49" s="39"/>
      <c r="E49" s="39"/>
      <c r="F49" s="39"/>
    </row>
    <row r="50" spans="1:7" ht="13.9" customHeight="1" x14ac:dyDescent="0.25">
      <c r="A50" s="42" t="s">
        <v>28</v>
      </c>
      <c r="B50" s="76" t="s">
        <v>12</v>
      </c>
      <c r="C50" s="76"/>
      <c r="D50" s="33" t="s">
        <v>69</v>
      </c>
      <c r="E50" s="66"/>
      <c r="F50" s="36" t="s">
        <v>11</v>
      </c>
      <c r="G50" s="44"/>
    </row>
    <row r="51" spans="1:7" x14ac:dyDescent="0.25">
      <c r="A51" s="47" t="s">
        <v>54</v>
      </c>
      <c r="B51" s="77">
        <v>50</v>
      </c>
      <c r="C51" s="77"/>
      <c r="D51" s="68">
        <v>20</v>
      </c>
      <c r="E51" s="67"/>
      <c r="F51" s="38" t="s">
        <v>11</v>
      </c>
      <c r="G51" s="38">
        <f>SUM(B51*D51)</f>
        <v>1000</v>
      </c>
    </row>
    <row r="52" spans="1:7" x14ac:dyDescent="0.25">
      <c r="B52" s="38" t="s">
        <v>11</v>
      </c>
      <c r="C52" s="45" t="s">
        <v>11</v>
      </c>
      <c r="D52" s="38" t="s">
        <v>11</v>
      </c>
      <c r="F52" s="38"/>
      <c r="G52" s="38"/>
    </row>
    <row r="53" spans="1:7" x14ac:dyDescent="0.25">
      <c r="A53" s="42" t="s">
        <v>26</v>
      </c>
      <c r="B53" s="50">
        <v>0.25</v>
      </c>
      <c r="C53" s="39" t="s">
        <v>11</v>
      </c>
      <c r="G53" s="38">
        <f>SUM(B53*G26)</f>
        <v>971.27</v>
      </c>
    </row>
    <row r="54" spans="1:7" s="5" customFormat="1" ht="12" customHeight="1" x14ac:dyDescent="0.2">
      <c r="B54" s="9"/>
      <c r="C54" s="10"/>
      <c r="D54" s="9" t="s">
        <v>11</v>
      </c>
      <c r="E54" s="9"/>
      <c r="F54" s="9"/>
      <c r="G54" s="29"/>
    </row>
    <row r="55" spans="1:7" s="5" customFormat="1" ht="12" customHeight="1" x14ac:dyDescent="0.2">
      <c r="B55" s="9"/>
      <c r="C55" s="10"/>
      <c r="D55" s="9"/>
      <c r="E55" s="9"/>
      <c r="F55" s="35" t="s">
        <v>53</v>
      </c>
      <c r="G55" s="9">
        <f>SUM(G31:G53)</f>
        <v>4680.2700000000004</v>
      </c>
    </row>
    <row r="56" spans="1:7" x14ac:dyDescent="0.25">
      <c r="G56" s="56"/>
    </row>
    <row r="57" spans="1:7" x14ac:dyDescent="0.25">
      <c r="B57" s="75" t="s">
        <v>29</v>
      </c>
      <c r="C57" s="75"/>
      <c r="D57" s="75"/>
      <c r="E57" s="75"/>
      <c r="F57" s="75"/>
      <c r="G57" s="46">
        <f>SUM(G26+G55)</f>
        <v>8565.34</v>
      </c>
    </row>
    <row r="58" spans="1:7" x14ac:dyDescent="0.25">
      <c r="G58" s="56"/>
    </row>
    <row r="59" spans="1:7" x14ac:dyDescent="0.25">
      <c r="F59" s="43" t="s">
        <v>30</v>
      </c>
      <c r="G59" s="46">
        <f>'Survey-Inspection'!G56+G57</f>
        <v>16130.68</v>
      </c>
    </row>
  </sheetData>
  <mergeCells count="10">
    <mergeCell ref="A1:G1"/>
    <mergeCell ref="B57:F57"/>
    <mergeCell ref="A2:G2"/>
    <mergeCell ref="A4:G4"/>
    <mergeCell ref="B43:C43"/>
    <mergeCell ref="D43:E43"/>
    <mergeCell ref="B44:C44"/>
    <mergeCell ref="D44:E44"/>
    <mergeCell ref="B50:C50"/>
    <mergeCell ref="B51:C51"/>
  </mergeCells>
  <phoneticPr fontId="0" type="noConversion"/>
  <printOptions horizontalCentered="1"/>
  <pageMargins left="0.75" right="0.75" top="1" bottom="1" header="0.5" footer="0.25"/>
  <pageSetup scale="89" fitToHeight="0" orientation="portrait" blackAndWhite="1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Invoice Template Instructions</vt:lpstr>
      <vt:lpstr>Survey-Inspection</vt:lpstr>
      <vt:lpstr>Regulatory-Treatment</vt:lpstr>
      <vt:lpstr>'Survey-Inspection'!Print_Area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R. Etzler</dc:creator>
  <cp:lastModifiedBy>Blincoe, Peggy@CDFA</cp:lastModifiedBy>
  <cp:lastPrinted>2024-03-05T00:53:44Z</cp:lastPrinted>
  <dcterms:created xsi:type="dcterms:W3CDTF">2001-03-20T18:40:26Z</dcterms:created>
  <dcterms:modified xsi:type="dcterms:W3CDTF">2025-03-26T21:58:18Z</dcterms:modified>
</cp:coreProperties>
</file>