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T:\pblincoe\CDFA.PublicWebsite\pdcp\Documents\2025\"/>
    </mc:Choice>
  </mc:AlternateContent>
  <xr:revisionPtr revIDLastSave="0" documentId="8_{15CD59EA-F499-4461-816F-5978F86CDF77}" xr6:coauthVersionLast="47" xr6:coauthVersionMax="47" xr10:uidLastSave="{00000000-0000-0000-0000-000000000000}"/>
  <bookViews>
    <workbookView xWindow="-28920" yWindow="-8445" windowWidth="29040" windowHeight="15720" tabRatio="807" activeTab="1" xr2:uid="{00000000-000D-0000-FFFF-FFFF00000000}"/>
  </bookViews>
  <sheets>
    <sheet name="Instructions" sheetId="16" r:id="rId1"/>
    <sheet name="Survey-Inspection FY 25-26" sheetId="1" r:id="rId2"/>
    <sheet name="Survey-Inspection FY 26-27" sheetId="17" r:id="rId3"/>
  </sheets>
  <definedNames>
    <definedName name="_Hlk161400883" localSheetId="0">Instructions!$A$2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17" l="1"/>
  <c r="G41" i="17"/>
  <c r="G39" i="17"/>
  <c r="G38" i="17"/>
  <c r="C22" i="17"/>
  <c r="B21" i="17"/>
  <c r="D21" i="17" s="1"/>
  <c r="B20" i="17"/>
  <c r="D20" i="17" s="1"/>
  <c r="C17" i="17"/>
  <c r="D16" i="17"/>
  <c r="D15" i="17"/>
  <c r="D17" i="17" s="1"/>
  <c r="C12" i="17"/>
  <c r="C24" i="17" s="1"/>
  <c r="D11" i="17"/>
  <c r="D10" i="17"/>
  <c r="D9" i="17"/>
  <c r="D22" i="17" l="1"/>
  <c r="F20" i="17"/>
  <c r="G16" i="17"/>
  <c r="F21" i="17"/>
  <c r="G21" i="17" s="1"/>
  <c r="G9" i="17"/>
  <c r="D12" i="17"/>
  <c r="D24" i="17" s="1"/>
  <c r="G15" i="17"/>
  <c r="G17" i="17" s="1"/>
  <c r="F10" i="17"/>
  <c r="G10" i="17" s="1"/>
  <c r="F16" i="17"/>
  <c r="F9" i="17"/>
  <c r="F15" i="17"/>
  <c r="F17" i="17" s="1"/>
  <c r="F11" i="17"/>
  <c r="G11" i="17" s="1"/>
  <c r="G41" i="1"/>
  <c r="B20" i="1"/>
  <c r="D20" i="1" s="1"/>
  <c r="B21" i="1"/>
  <c r="D21" i="1" s="1"/>
  <c r="F21" i="1" s="1"/>
  <c r="G21" i="1" s="1"/>
  <c r="G45" i="1"/>
  <c r="C22" i="1"/>
  <c r="D15" i="1"/>
  <c r="F15" i="1" s="1"/>
  <c r="D16" i="1"/>
  <c r="D10" i="1"/>
  <c r="F10" i="1" s="1"/>
  <c r="D11" i="1"/>
  <c r="F11" i="1" s="1"/>
  <c r="D9" i="1"/>
  <c r="F9" i="1" s="1"/>
  <c r="G12" i="17" l="1"/>
  <c r="G24" i="17" s="1"/>
  <c r="F22" i="17"/>
  <c r="G20" i="17"/>
  <c r="G22" i="17" s="1"/>
  <c r="F12" i="17"/>
  <c r="F24" i="17" s="1"/>
  <c r="D22" i="1"/>
  <c r="F20" i="1"/>
  <c r="F22" i="1" s="1"/>
  <c r="F12" i="1"/>
  <c r="D12" i="1"/>
  <c r="G9" i="1"/>
  <c r="D17" i="1"/>
  <c r="G15" i="1"/>
  <c r="F16" i="1"/>
  <c r="G16" i="1" s="1"/>
  <c r="G11" i="1"/>
  <c r="G10" i="1"/>
  <c r="G47" i="17" l="1"/>
  <c r="G49" i="17" s="1"/>
  <c r="G51" i="17" s="1"/>
  <c r="D24" i="1"/>
  <c r="G20" i="1"/>
  <c r="G22" i="1" s="1"/>
  <c r="F17" i="1"/>
  <c r="F24" i="1" s="1"/>
  <c r="G38" i="1" l="1"/>
  <c r="G49" i="1" s="1"/>
  <c r="G51" i="1" s="1"/>
  <c r="G39" i="1"/>
  <c r="C17" i="1"/>
  <c r="C12" i="1"/>
  <c r="C24" i="1" l="1"/>
  <c r="G12" i="1"/>
  <c r="G17" i="1"/>
  <c r="G24" i="1" l="1"/>
  <c r="G47" i="1" l="1"/>
</calcChain>
</file>

<file path=xl/sharedStrings.xml><?xml version="1.0" encoding="utf-8"?>
<sst xmlns="http://schemas.openxmlformats.org/spreadsheetml/2006/main" count="137" uniqueCount="76">
  <si>
    <t>SURVEY/INSPECTION ACTIVITIES</t>
  </si>
  <si>
    <t>Total</t>
  </si>
  <si>
    <t>Total Permanent</t>
  </si>
  <si>
    <t>OPERATING EXPENSES</t>
  </si>
  <si>
    <t>Total Temporary</t>
  </si>
  <si>
    <t xml:space="preserve"> </t>
  </si>
  <si>
    <t>Hourly Rate</t>
  </si>
  <si>
    <t>Total Personnel Services</t>
  </si>
  <si>
    <t>Rate</t>
  </si>
  <si>
    <t>Number of Hours</t>
  </si>
  <si>
    <t>General Expense/Supplies</t>
  </si>
  <si>
    <t>Miles</t>
  </si>
  <si>
    <t>Total Survey/Inspection Activities</t>
  </si>
  <si>
    <t>*PERSONNEL SERVICES</t>
  </si>
  <si>
    <t>**Vehicle Expense</t>
  </si>
  <si>
    <t>**Subject to change due to federal mileage rate changes.</t>
  </si>
  <si>
    <t>Total Operating Expenses</t>
  </si>
  <si>
    <t>Total Overtime</t>
  </si>
  <si>
    <t>*Subject to change due to salary increases, available work force, labor contract changes, program modifications, etc.</t>
  </si>
  <si>
    <t>County:</t>
  </si>
  <si>
    <t>PIERCE’S DISEASE CONTROL PROGRAM</t>
  </si>
  <si>
    <t>Permanent Staff</t>
  </si>
  <si>
    <t>Temporary Staff</t>
  </si>
  <si>
    <t>Classification A</t>
  </si>
  <si>
    <t>Classification B</t>
  </si>
  <si>
    <t>Classification C</t>
  </si>
  <si>
    <t>Salary Subtotal</t>
  </si>
  <si>
    <t>Benefit Rate</t>
  </si>
  <si>
    <t>Benefit Subtotal</t>
  </si>
  <si>
    <t>Classification D</t>
  </si>
  <si>
    <t>Classification E</t>
  </si>
  <si>
    <t>Overtime</t>
  </si>
  <si>
    <t xml:space="preserve"> Item A</t>
  </si>
  <si>
    <t xml:space="preserve"> Item B</t>
  </si>
  <si>
    <t xml:space="preserve"> Item C</t>
  </si>
  <si>
    <t xml:space="preserve">  Indirect Cost</t>
  </si>
  <si>
    <t xml:space="preserve">    County</t>
  </si>
  <si>
    <t xml:space="preserve">    State</t>
  </si>
  <si>
    <t>Monthly Rate</t>
  </si>
  <si>
    <t>Total Vehicles</t>
  </si>
  <si>
    <t>Lease vehicles</t>
  </si>
  <si>
    <t>Gasoline for leased vehicle</t>
  </si>
  <si>
    <t>Travel</t>
  </si>
  <si>
    <t xml:space="preserve">Airfare </t>
  </si>
  <si>
    <t>Rental Car</t>
  </si>
  <si>
    <t>Per Diem</t>
  </si>
  <si>
    <t>Other</t>
  </si>
  <si>
    <t>Event A (Date(s))</t>
  </si>
  <si>
    <t>Months</t>
  </si>
  <si>
    <t>Budget Template Instructions</t>
  </si>
  <si>
    <t>Regulatory/treatment activities are defined as work hours related to any aspect of urban/residential treatments. These activities can occur in partially-infested counties, and after delimitation activities have confirmed that an infestation is present in an area.</t>
  </si>
  <si>
    <t>Personnel Services</t>
  </si>
  <si>
    <r>
      <t xml:space="preserve">Salary and benefit rates for all employees must be separated and not put into one total that combines both figures.  Include the following footnote on the Budget sheet: </t>
    </r>
    <r>
      <rPr>
        <i/>
        <sz val="12"/>
        <rFont val="Aptos Narrow"/>
        <family val="2"/>
      </rPr>
      <t>*Subject to change due to salary increases, available work force, labor contract changes, program modifications, etc.</t>
    </r>
  </si>
  <si>
    <t>Permanent and Temporary Classifications - This must display each employee classification that may work under this agreement, estimated actual hourly salary rate, number of hours to be worked, and total estimated cost.  The county should consider estimated salary increases that may occur during the agreement period.  The county should include all possible classifications that may be needed to carry out program activities.</t>
  </si>
  <si>
    <t xml:space="preserve">Staff Benefits – Indicate the percentage charged for estimated actual permanent and temporary staff, separately. </t>
  </si>
  <si>
    <t>Overtime – Estimate hours/cost for the program.</t>
  </si>
  <si>
    <t>Contracted Employees – In addition to local agency employees, contracted employees (CASS, for example) can also be utilized to conduct PDCP activities.  However, any contracted employees need to be listed separately from agency staff and their salary and benefits cannot be factored in as part of the indirect billing for personnel services.</t>
  </si>
  <si>
    <t>Operating Expenses</t>
  </si>
  <si>
    <t>Please provide a detailed explanation of these expenses.</t>
  </si>
  <si>
    <t xml:space="preserve">General Expense/Supplies – Costs associated with general office and field supplies.  </t>
  </si>
  <si>
    <t>Postage – Costs associated with mailing PDCP information.</t>
  </si>
  <si>
    <t xml:space="preserve">Vehicle Expense – Costs associated with vehicle usage. </t>
  </si>
  <si>
    <r>
      <t xml:space="preserve">Include the following footnote on the Budget sheet: </t>
    </r>
    <r>
      <rPr>
        <i/>
        <sz val="12"/>
        <rFont val="Aptos Narrow"/>
        <family val="2"/>
      </rPr>
      <t xml:space="preserve">**Subject to change due to federal mileage rate changes.  </t>
    </r>
  </si>
  <si>
    <t xml:space="preserve">Travel – Costs associated with travel, including per diem, airfare, car rental, etc. </t>
  </si>
  <si>
    <t>Treatment Costs – Costs associated with urban/residential treatments.</t>
  </si>
  <si>
    <t xml:space="preserve">Other – Additional budget line items may be added to meet county program needs.  </t>
  </si>
  <si>
    <t>Indirect Cost – Up to 25% of Personnel Services cost (includes salaries and staff benefits).</t>
  </si>
  <si>
    <t>Communications – Costs associated with telephone, cell phone, etc. exclusively used for PDCP activities.</t>
  </si>
  <si>
    <t>Postage</t>
  </si>
  <si>
    <t>Communication</t>
  </si>
  <si>
    <t>Please see “allowable costs” in the workplan for additional information when preparing the budget.</t>
  </si>
  <si>
    <t>2. Update the highlighted blue sections; all other fields are based on formulas.</t>
  </si>
  <si>
    <t>3. Add additional rows as needed.  Make sure to replicate formula calculations as needed.</t>
  </si>
  <si>
    <t>1. Survey activities are defined as:  Trapping and visual inspections in residential neighborhoods, croplands, and nurseries, and inspections of nursery stock shipments at origin and destination.  Also, follow-up trapping and inspections conducted after regulatory and treatment action are taken, are considered survey activities.</t>
  </si>
  <si>
    <t>PROPOSED FY 2025-26 BUDGET</t>
  </si>
  <si>
    <t>PROPOSED FY 2026-27 (JUL-SEP 2026)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</si>
</sst>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mm\ d\,\ yyyy"/>
    <numFmt numFmtId="165" formatCode="_(* #,##0.000_);_(* \(#,##0.000\);_(* &quot;-&quot;???_);_(@_)"/>
    <numFmt numFmtId="166" formatCode="_(* #,##0_);_(* \(#,##0\);_(* &quot;-&quot;??_);_(@_)"/>
  </numFmts>
  <fonts count="11" x14ac:knownFonts="1">
    <font>
      <sz val="10"/>
      <name val="Arial"/>
    </font>
    <font>
      <sz val="10"/>
      <name val="Arial"/>
      <family val="2"/>
    </font>
    <font>
      <b/>
      <sz val="12"/>
      <name val="Aptos Narrow"/>
      <family val="2"/>
    </font>
    <font>
      <sz val="12"/>
      <name val="Aptos Narrow"/>
      <family val="2"/>
    </font>
    <font>
      <b/>
      <sz val="9"/>
      <name val="Aptos Narrow"/>
      <family val="2"/>
    </font>
    <font>
      <sz val="9"/>
      <name val="Aptos Narrow"/>
      <family val="2"/>
    </font>
    <font>
      <b/>
      <sz val="11"/>
      <name val="Aptos Narrow"/>
      <family val="2"/>
    </font>
    <font>
      <sz val="11"/>
      <name val="Aptos Narrow"/>
      <family val="2"/>
    </font>
    <font>
      <b/>
      <u/>
      <sz val="11"/>
      <name val="Aptos Narrow"/>
      <family val="2"/>
    </font>
    <font>
      <b/>
      <sz val="18"/>
      <name val="Aptos Narrow"/>
      <family val="2"/>
    </font>
    <font>
      <i/>
      <sz val="12"/>
      <name val="Aptos Narrow"/>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3" fillId="0" borderId="0" xfId="0" applyFont="1"/>
    <xf numFmtId="0" fontId="5" fillId="0" borderId="0" xfId="0" applyFont="1"/>
    <xf numFmtId="43" fontId="5" fillId="0" borderId="0" xfId="0" applyNumberFormat="1" applyFont="1"/>
    <xf numFmtId="0" fontId="5" fillId="0" borderId="0" xfId="0" applyFont="1" applyAlignment="1">
      <alignment horizontal="center"/>
    </xf>
    <xf numFmtId="0" fontId="4" fillId="0" borderId="0" xfId="0" applyFont="1"/>
    <xf numFmtId="164" fontId="6" fillId="0" borderId="0" xfId="0" applyNumberFormat="1" applyFont="1" applyAlignment="1">
      <alignment horizontal="right"/>
    </xf>
    <xf numFmtId="164" fontId="6" fillId="0" borderId="0" xfId="0" applyNumberFormat="1" applyFont="1" applyAlignment="1">
      <alignment horizontal="left"/>
    </xf>
    <xf numFmtId="0" fontId="6" fillId="0" borderId="0" xfId="0" applyFont="1" applyAlignment="1">
      <alignment horizontal="left"/>
    </xf>
    <xf numFmtId="43" fontId="7" fillId="0" borderId="0" xfId="0" applyNumberFormat="1" applyFont="1"/>
    <xf numFmtId="0" fontId="7" fillId="0" borderId="0" xfId="0" applyFont="1" applyAlignment="1">
      <alignment horizontal="center"/>
    </xf>
    <xf numFmtId="0" fontId="7" fillId="0" borderId="0" xfId="0" applyFont="1"/>
    <xf numFmtId="0" fontId="8" fillId="0" borderId="0" xfId="0" applyFont="1" applyAlignment="1">
      <alignment horizontal="left"/>
    </xf>
    <xf numFmtId="0" fontId="8" fillId="0" borderId="0" xfId="0" applyFont="1"/>
    <xf numFmtId="43" fontId="6" fillId="0" borderId="0" xfId="0" applyNumberFormat="1" applyFont="1" applyAlignment="1">
      <alignment horizontal="center" wrapText="1"/>
    </xf>
    <xf numFmtId="0" fontId="6" fillId="0" borderId="0" xfId="0" applyFont="1" applyAlignment="1">
      <alignment horizontal="center" wrapText="1"/>
    </xf>
    <xf numFmtId="0" fontId="7" fillId="0" borderId="1" xfId="0" applyFont="1" applyBorder="1" applyAlignment="1">
      <alignment horizontal="center"/>
    </xf>
    <xf numFmtId="0" fontId="6" fillId="0" borderId="0" xfId="0" applyFont="1" applyAlignment="1">
      <alignment horizontal="right"/>
    </xf>
    <xf numFmtId="0" fontId="6" fillId="0" borderId="0" xfId="0" applyFont="1"/>
    <xf numFmtId="39" fontId="7" fillId="0" borderId="0" xfId="0" applyNumberFormat="1" applyFont="1"/>
    <xf numFmtId="43" fontId="7" fillId="0" borderId="1" xfId="0" applyNumberFormat="1" applyFont="1" applyBorder="1"/>
    <xf numFmtId="43" fontId="6" fillId="0" borderId="0" xfId="0" applyNumberFormat="1" applyFont="1" applyAlignment="1">
      <alignment horizontal="center"/>
    </xf>
    <xf numFmtId="165" fontId="7" fillId="0" borderId="0" xfId="0" applyNumberFormat="1" applyFont="1"/>
    <xf numFmtId="3" fontId="7" fillId="0" borderId="0" xfId="0" applyNumberFormat="1" applyFont="1" applyAlignment="1">
      <alignment horizontal="center"/>
    </xf>
    <xf numFmtId="44" fontId="6" fillId="0" borderId="0" xfId="0" applyNumberFormat="1" applyFont="1"/>
    <xf numFmtId="43" fontId="7" fillId="2" borderId="0" xfId="0" applyNumberFormat="1" applyFont="1" applyFill="1" applyAlignment="1">
      <alignment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6" fillId="0" borderId="0" xfId="0" applyFont="1" applyAlignment="1">
      <alignment horizontal="center" vertical="center" wrapText="1"/>
    </xf>
    <xf numFmtId="43" fontId="6" fillId="0" borderId="0" xfId="0" applyNumberFormat="1" applyFont="1" applyAlignment="1">
      <alignment horizontal="center" vertical="center" wrapText="1"/>
    </xf>
    <xf numFmtId="43" fontId="7" fillId="0" borderId="0" xfId="0" applyNumberFormat="1" applyFont="1" applyAlignment="1">
      <alignment vertical="center"/>
    </xf>
    <xf numFmtId="9" fontId="7" fillId="2" borderId="0" xfId="2" applyFont="1" applyFill="1" applyAlignment="1">
      <alignment vertical="center"/>
    </xf>
    <xf numFmtId="43" fontId="7" fillId="0" borderId="0" xfId="0" applyNumberFormat="1" applyFont="1" applyAlignment="1">
      <alignment horizontal="center" vertical="center"/>
    </xf>
    <xf numFmtId="43" fontId="7" fillId="0" borderId="1" xfId="0" applyNumberFormat="1" applyFont="1" applyBorder="1" applyAlignment="1">
      <alignment vertical="center"/>
    </xf>
    <xf numFmtId="9" fontId="7" fillId="2" borderId="1" xfId="2" applyFont="1" applyFill="1" applyBorder="1" applyAlignment="1">
      <alignment vertical="center"/>
    </xf>
    <xf numFmtId="43" fontId="7" fillId="0" borderId="1" xfId="0" applyNumberFormat="1" applyFont="1" applyBorder="1" applyAlignment="1">
      <alignment horizontal="center" vertical="center"/>
    </xf>
    <xf numFmtId="43" fontId="7" fillId="0" borderId="0" xfId="1" applyFont="1" applyAlignment="1">
      <alignment horizontal="center"/>
    </xf>
    <xf numFmtId="43" fontId="7" fillId="0" borderId="0" xfId="1" applyFont="1"/>
    <xf numFmtId="1" fontId="7" fillId="0" borderId="0" xfId="1" applyNumberFormat="1" applyFont="1" applyAlignment="1">
      <alignment horizontal="center"/>
    </xf>
    <xf numFmtId="43" fontId="7" fillId="2" borderId="0" xfId="0" applyNumberFormat="1" applyFont="1" applyFill="1"/>
    <xf numFmtId="0" fontId="7" fillId="2" borderId="0" xfId="0" applyFont="1" applyFill="1" applyAlignment="1">
      <alignment horizontal="center"/>
    </xf>
    <xf numFmtId="0" fontId="7" fillId="2" borderId="1" xfId="0" applyFont="1" applyFill="1" applyBorder="1" applyAlignment="1">
      <alignment horizontal="center"/>
    </xf>
    <xf numFmtId="1" fontId="7" fillId="0" borderId="0" xfId="0" applyNumberFormat="1" applyFont="1" applyAlignment="1">
      <alignment horizontal="center" vertical="center"/>
    </xf>
    <xf numFmtId="43" fontId="7" fillId="0" borderId="0" xfId="1" applyFont="1" applyAlignment="1">
      <alignment horizontal="center" vertical="center"/>
    </xf>
    <xf numFmtId="3" fontId="7" fillId="2" borderId="0" xfId="0" applyNumberFormat="1" applyFont="1" applyFill="1" applyAlignment="1">
      <alignment horizontal="center"/>
    </xf>
    <xf numFmtId="0" fontId="6" fillId="0" borderId="0" xfId="0" applyFont="1" applyAlignment="1">
      <alignment horizontal="center" vertical="center"/>
    </xf>
    <xf numFmtId="43" fontId="6" fillId="0" borderId="0" xfId="0" applyNumberFormat="1" applyFont="1" applyAlignment="1">
      <alignment horizontal="center" vertical="center"/>
    </xf>
    <xf numFmtId="2" fontId="7" fillId="2" borderId="0" xfId="0" applyNumberFormat="1" applyFont="1" applyFill="1" applyAlignment="1">
      <alignment horizontal="center" vertical="center"/>
    </xf>
    <xf numFmtId="0" fontId="7" fillId="2" borderId="0" xfId="0" applyFont="1" applyFill="1" applyAlignment="1">
      <alignment horizontal="right" vertical="center"/>
    </xf>
    <xf numFmtId="43" fontId="7" fillId="0" borderId="0" xfId="0" applyNumberFormat="1" applyFont="1" applyAlignment="1">
      <alignment horizontal="right" vertical="center"/>
    </xf>
    <xf numFmtId="43" fontId="7" fillId="0" borderId="0" xfId="0" applyNumberFormat="1" applyFont="1" applyAlignment="1">
      <alignment horizontal="left" vertical="center"/>
    </xf>
    <xf numFmtId="0" fontId="7" fillId="0" borderId="0" xfId="0" applyFont="1" applyAlignment="1">
      <alignment horizontal="center" vertical="center"/>
    </xf>
    <xf numFmtId="0" fontId="6" fillId="0" borderId="0" xfId="0" applyFont="1" applyAlignment="1">
      <alignment vertical="center"/>
    </xf>
    <xf numFmtId="43" fontId="7" fillId="2" borderId="0" xfId="0" applyNumberFormat="1" applyFont="1" applyFill="1" applyAlignment="1">
      <alignment horizontal="center" vertical="center"/>
    </xf>
    <xf numFmtId="0" fontId="6" fillId="0" borderId="0" xfId="0" applyFont="1" applyAlignment="1">
      <alignment horizontal="center"/>
    </xf>
    <xf numFmtId="43" fontId="6" fillId="0" borderId="0" xfId="0" applyNumberFormat="1" applyFont="1"/>
    <xf numFmtId="166" fontId="7" fillId="2" borderId="0" xfId="0" applyNumberFormat="1" applyFont="1" applyFill="1" applyAlignment="1">
      <alignment horizontal="right" vertical="center"/>
    </xf>
    <xf numFmtId="0" fontId="9" fillId="0" borderId="0" xfId="0" applyFont="1"/>
    <xf numFmtId="0" fontId="3" fillId="0" borderId="0" xfId="0" applyFont="1" applyAlignment="1">
      <alignment vertical="center"/>
    </xf>
    <xf numFmtId="0" fontId="2" fillId="0" borderId="0" xfId="0" applyFont="1" applyAlignment="1">
      <alignment vertical="center"/>
    </xf>
    <xf numFmtId="0" fontId="7" fillId="0" borderId="1" xfId="0" applyFont="1" applyBorder="1"/>
    <xf numFmtId="0" fontId="3" fillId="0" borderId="0" xfId="0" applyFont="1" applyAlignment="1">
      <alignment horizontal="left" vertical="center" wrapText="1"/>
    </xf>
    <xf numFmtId="0" fontId="6" fillId="0" borderId="0" xfId="0" applyFont="1" applyAlignment="1">
      <alignment horizontal="right"/>
    </xf>
    <xf numFmtId="0" fontId="2" fillId="0" borderId="0" xfId="0" applyFont="1" applyAlignment="1">
      <alignment horizontal="center"/>
    </xf>
    <xf numFmtId="164" fontId="6" fillId="2" borderId="0" xfId="0" applyNumberFormat="1" applyFont="1" applyFill="1" applyAlignment="1">
      <alignment horizontal="left"/>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8F1C7-0E6C-479D-9508-4B4922C7FF8D}">
  <sheetPr>
    <pageSetUpPr fitToPage="1"/>
  </sheetPr>
  <dimension ref="A1:T41"/>
  <sheetViews>
    <sheetView zoomScaleNormal="100" workbookViewId="0"/>
  </sheetViews>
  <sheetFormatPr defaultColWidth="8.85546875" defaultRowHeight="15.75" x14ac:dyDescent="0.25"/>
  <cols>
    <col min="1" max="16384" width="8.85546875" style="1"/>
  </cols>
  <sheetData>
    <row r="1" spans="1:20" ht="24" x14ac:dyDescent="0.4">
      <c r="A1" s="57" t="s">
        <v>49</v>
      </c>
    </row>
    <row r="2" spans="1:20" ht="31.15" customHeight="1" x14ac:dyDescent="0.25">
      <c r="A2" s="61" t="s">
        <v>73</v>
      </c>
      <c r="B2" s="61"/>
      <c r="C2" s="61"/>
      <c r="D2" s="61"/>
      <c r="E2" s="61"/>
      <c r="F2" s="61"/>
      <c r="G2" s="61"/>
      <c r="H2" s="61"/>
      <c r="I2" s="61"/>
      <c r="J2" s="61"/>
      <c r="K2" s="61"/>
      <c r="L2" s="61"/>
      <c r="M2" s="61"/>
      <c r="N2" s="61"/>
      <c r="O2" s="61"/>
      <c r="P2" s="61"/>
      <c r="Q2" s="61"/>
      <c r="R2" s="61"/>
      <c r="S2" s="61"/>
      <c r="T2" s="61"/>
    </row>
    <row r="3" spans="1:20" x14ac:dyDescent="0.25">
      <c r="A3" s="58"/>
    </row>
    <row r="4" spans="1:20" ht="31.15" customHeight="1" x14ac:dyDescent="0.25">
      <c r="A4" s="61" t="s">
        <v>50</v>
      </c>
      <c r="B4" s="61"/>
      <c r="C4" s="61"/>
      <c r="D4" s="61"/>
      <c r="E4" s="61"/>
      <c r="F4" s="61"/>
      <c r="G4" s="61"/>
      <c r="H4" s="61"/>
      <c r="I4" s="61"/>
      <c r="J4" s="61"/>
      <c r="K4" s="61"/>
      <c r="L4" s="61"/>
      <c r="M4" s="61"/>
      <c r="N4" s="61"/>
      <c r="O4" s="61"/>
      <c r="P4" s="61"/>
      <c r="Q4" s="61"/>
      <c r="R4" s="61"/>
      <c r="S4" s="61"/>
      <c r="T4" s="61"/>
    </row>
    <row r="5" spans="1:20" x14ac:dyDescent="0.25">
      <c r="A5" s="58"/>
    </row>
    <row r="6" spans="1:20" x14ac:dyDescent="0.25">
      <c r="A6" s="58" t="s">
        <v>70</v>
      </c>
    </row>
    <row r="7" spans="1:20" x14ac:dyDescent="0.25">
      <c r="A7" s="58"/>
    </row>
    <row r="8" spans="1:20" x14ac:dyDescent="0.25">
      <c r="A8" s="59" t="s">
        <v>51</v>
      </c>
    </row>
    <row r="9" spans="1:20" ht="31.15" customHeight="1" x14ac:dyDescent="0.25">
      <c r="A9" s="61" t="s">
        <v>52</v>
      </c>
      <c r="B9" s="61"/>
      <c r="C9" s="61"/>
      <c r="D9" s="61"/>
      <c r="E9" s="61"/>
      <c r="F9" s="61"/>
      <c r="G9" s="61"/>
      <c r="H9" s="61"/>
      <c r="I9" s="61"/>
      <c r="J9" s="61"/>
      <c r="K9" s="61"/>
      <c r="L9" s="61"/>
      <c r="M9" s="61"/>
      <c r="N9" s="61"/>
      <c r="O9" s="61"/>
      <c r="P9" s="61"/>
      <c r="Q9" s="61"/>
      <c r="R9" s="61"/>
      <c r="S9" s="61"/>
      <c r="T9" s="61"/>
    </row>
    <row r="10" spans="1:20" x14ac:dyDescent="0.25">
      <c r="A10" s="59"/>
    </row>
    <row r="11" spans="1:20" ht="31.15" customHeight="1" x14ac:dyDescent="0.25">
      <c r="A11" s="61" t="s">
        <v>53</v>
      </c>
      <c r="B11" s="61"/>
      <c r="C11" s="61"/>
      <c r="D11" s="61"/>
      <c r="E11" s="61"/>
      <c r="F11" s="61"/>
      <c r="G11" s="61"/>
      <c r="H11" s="61"/>
      <c r="I11" s="61"/>
      <c r="J11" s="61"/>
      <c r="K11" s="61"/>
      <c r="L11" s="61"/>
      <c r="M11" s="61"/>
      <c r="N11" s="61"/>
      <c r="O11" s="61"/>
      <c r="P11" s="61"/>
      <c r="Q11" s="61"/>
      <c r="R11" s="61"/>
      <c r="S11" s="61"/>
      <c r="T11" s="61"/>
    </row>
    <row r="12" spans="1:20" x14ac:dyDescent="0.25">
      <c r="A12" s="58"/>
    </row>
    <row r="13" spans="1:20" x14ac:dyDescent="0.25">
      <c r="A13" s="58" t="s">
        <v>54</v>
      </c>
    </row>
    <row r="14" spans="1:20" x14ac:dyDescent="0.25">
      <c r="A14" s="59"/>
    </row>
    <row r="15" spans="1:20" x14ac:dyDescent="0.25">
      <c r="A15" s="58" t="s">
        <v>55</v>
      </c>
    </row>
    <row r="16" spans="1:20" x14ac:dyDescent="0.25">
      <c r="A16" s="58"/>
    </row>
    <row r="17" spans="1:20" ht="31.15" customHeight="1" x14ac:dyDescent="0.25">
      <c r="A17" s="61" t="s">
        <v>56</v>
      </c>
      <c r="B17" s="61"/>
      <c r="C17" s="61"/>
      <c r="D17" s="61"/>
      <c r="E17" s="61"/>
      <c r="F17" s="61"/>
      <c r="G17" s="61"/>
      <c r="H17" s="61"/>
      <c r="I17" s="61"/>
      <c r="J17" s="61"/>
      <c r="K17" s="61"/>
      <c r="L17" s="61"/>
      <c r="M17" s="61"/>
      <c r="N17" s="61"/>
      <c r="O17" s="61"/>
      <c r="P17" s="61"/>
      <c r="Q17" s="61"/>
      <c r="R17" s="61"/>
      <c r="S17" s="61"/>
      <c r="T17" s="61"/>
    </row>
    <row r="18" spans="1:20" x14ac:dyDescent="0.25">
      <c r="A18" s="58"/>
    </row>
    <row r="19" spans="1:20" x14ac:dyDescent="0.25">
      <c r="A19" s="59" t="s">
        <v>57</v>
      </c>
    </row>
    <row r="20" spans="1:20" x14ac:dyDescent="0.25">
      <c r="A20" s="58" t="s">
        <v>58</v>
      </c>
    </row>
    <row r="21" spans="1:20" x14ac:dyDescent="0.25">
      <c r="A21" s="58"/>
    </row>
    <row r="22" spans="1:20" x14ac:dyDescent="0.25">
      <c r="A22" s="58" t="s">
        <v>59</v>
      </c>
    </row>
    <row r="23" spans="1:20" x14ac:dyDescent="0.25">
      <c r="A23" s="58"/>
    </row>
    <row r="24" spans="1:20" x14ac:dyDescent="0.25">
      <c r="A24" s="58" t="s">
        <v>60</v>
      </c>
    </row>
    <row r="25" spans="1:20" x14ac:dyDescent="0.25">
      <c r="A25" s="58"/>
    </row>
    <row r="26" spans="1:20" x14ac:dyDescent="0.25">
      <c r="A26" s="58" t="s">
        <v>61</v>
      </c>
    </row>
    <row r="27" spans="1:20" x14ac:dyDescent="0.25">
      <c r="A27" s="58" t="s">
        <v>62</v>
      </c>
    </row>
    <row r="28" spans="1:20" x14ac:dyDescent="0.25">
      <c r="A28" s="58"/>
    </row>
    <row r="29" spans="1:20" x14ac:dyDescent="0.25">
      <c r="A29" s="58" t="s">
        <v>67</v>
      </c>
    </row>
    <row r="30" spans="1:20" x14ac:dyDescent="0.25">
      <c r="A30" s="58"/>
    </row>
    <row r="31" spans="1:20" x14ac:dyDescent="0.25">
      <c r="A31" s="58" t="s">
        <v>63</v>
      </c>
    </row>
    <row r="32" spans="1:20" x14ac:dyDescent="0.25">
      <c r="A32" s="58"/>
    </row>
    <row r="33" spans="1:1" x14ac:dyDescent="0.25">
      <c r="A33" s="58" t="s">
        <v>64</v>
      </c>
    </row>
    <row r="34" spans="1:1" x14ac:dyDescent="0.25">
      <c r="A34" s="58"/>
    </row>
    <row r="35" spans="1:1" x14ac:dyDescent="0.25">
      <c r="A35" s="58" t="s">
        <v>65</v>
      </c>
    </row>
    <row r="36" spans="1:1" x14ac:dyDescent="0.25">
      <c r="A36" s="58"/>
    </row>
    <row r="37" spans="1:1" x14ac:dyDescent="0.25">
      <c r="A37" s="58" t="s">
        <v>66</v>
      </c>
    </row>
    <row r="39" spans="1:1" x14ac:dyDescent="0.25">
      <c r="A39" s="1" t="s">
        <v>71</v>
      </c>
    </row>
    <row r="41" spans="1:1" x14ac:dyDescent="0.25">
      <c r="A41" s="1" t="s">
        <v>72</v>
      </c>
    </row>
  </sheetData>
  <mergeCells count="5">
    <mergeCell ref="A2:T2"/>
    <mergeCell ref="A4:T4"/>
    <mergeCell ref="A9:T9"/>
    <mergeCell ref="A11:T11"/>
    <mergeCell ref="A17:T17"/>
  </mergeCells>
  <pageMargins left="0.7" right="0.7" top="0.75" bottom="0.75" header="0.3" footer="0.3"/>
  <pageSetup scale="70"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5"/>
  <sheetViews>
    <sheetView tabSelected="1" zoomScaleNormal="100" workbookViewId="0">
      <selection activeCell="B3" sqref="B3:G3"/>
    </sheetView>
  </sheetViews>
  <sheetFormatPr defaultColWidth="9.140625" defaultRowHeight="12" x14ac:dyDescent="0.2"/>
  <cols>
    <col min="1" max="1" width="35.5703125" style="2" customWidth="1"/>
    <col min="2" max="2" width="9.42578125" style="3" customWidth="1"/>
    <col min="3" max="3" width="9.42578125" style="4" customWidth="1"/>
    <col min="4" max="4" width="12.7109375" style="4" customWidth="1"/>
    <col min="5" max="5" width="9.42578125" style="3" bestFit="1" customWidth="1"/>
    <col min="6" max="6" width="13.140625" style="2" customWidth="1"/>
    <col min="7" max="7" width="12.85546875" style="2" customWidth="1"/>
    <col min="8" max="16384" width="9.140625" style="2"/>
  </cols>
  <sheetData>
    <row r="1" spans="1:7" s="1" customFormat="1" ht="18" customHeight="1" x14ac:dyDescent="0.25">
      <c r="A1" s="63" t="s">
        <v>20</v>
      </c>
      <c r="B1" s="63"/>
      <c r="C1" s="63"/>
      <c r="D1" s="63"/>
      <c r="E1" s="63"/>
      <c r="F1" s="63"/>
      <c r="G1" s="63"/>
    </row>
    <row r="2" spans="1:7" s="1" customFormat="1" ht="18" customHeight="1" x14ac:dyDescent="0.25">
      <c r="A2" s="63" t="s">
        <v>74</v>
      </c>
      <c r="B2" s="63"/>
      <c r="C2" s="63"/>
      <c r="D2" s="63"/>
      <c r="E2" s="63"/>
      <c r="F2" s="63"/>
      <c r="G2" s="63"/>
    </row>
    <row r="3" spans="1:7" ht="14.45" customHeight="1" x14ac:dyDescent="0.25">
      <c r="A3" s="6" t="s">
        <v>19</v>
      </c>
      <c r="B3" s="64"/>
      <c r="C3" s="64"/>
      <c r="D3" s="64"/>
      <c r="E3" s="64"/>
      <c r="F3" s="64"/>
      <c r="G3" s="64"/>
    </row>
    <row r="4" spans="1:7" ht="14.45" customHeight="1" x14ac:dyDescent="0.25">
      <c r="A4" s="7"/>
      <c r="B4" s="7"/>
      <c r="C4" s="7"/>
      <c r="D4" s="7"/>
      <c r="E4" s="7"/>
      <c r="F4" s="7"/>
      <c r="G4" s="7"/>
    </row>
    <row r="5" spans="1:7" ht="14.45" customHeight="1" x14ac:dyDescent="0.25">
      <c r="A5" s="8" t="s">
        <v>0</v>
      </c>
      <c r="B5" s="9"/>
      <c r="C5" s="10"/>
      <c r="D5" s="10"/>
      <c r="E5" s="9"/>
      <c r="F5" s="11"/>
      <c r="G5" s="11"/>
    </row>
    <row r="6" spans="1:7" ht="14.45" customHeight="1" x14ac:dyDescent="0.25">
      <c r="A6" s="12"/>
      <c r="B6" s="9"/>
      <c r="C6" s="10"/>
      <c r="D6" s="10"/>
      <c r="E6" s="9"/>
      <c r="F6" s="11"/>
      <c r="G6" s="11"/>
    </row>
    <row r="7" spans="1:7" ht="14.45" customHeight="1" x14ac:dyDescent="0.25">
      <c r="A7" s="13" t="s">
        <v>13</v>
      </c>
      <c r="B7" s="9"/>
      <c r="C7" s="10"/>
      <c r="D7" s="10"/>
      <c r="E7" s="9" t="s">
        <v>5</v>
      </c>
      <c r="F7" s="11"/>
      <c r="G7" s="11"/>
    </row>
    <row r="8" spans="1:7" s="5" customFormat="1" ht="14.45" customHeight="1" x14ac:dyDescent="0.25">
      <c r="A8" s="8" t="s">
        <v>21</v>
      </c>
      <c r="B8" s="14" t="s">
        <v>6</v>
      </c>
      <c r="C8" s="15" t="s">
        <v>9</v>
      </c>
      <c r="D8" s="28" t="s">
        <v>26</v>
      </c>
      <c r="E8" s="28" t="s">
        <v>27</v>
      </c>
      <c r="F8" s="28" t="s">
        <v>28</v>
      </c>
      <c r="G8" s="29" t="s">
        <v>1</v>
      </c>
    </row>
    <row r="9" spans="1:7" ht="14.45" customHeight="1" x14ac:dyDescent="0.25">
      <c r="A9" s="25" t="s">
        <v>23</v>
      </c>
      <c r="B9" s="25">
        <v>17.05</v>
      </c>
      <c r="C9" s="26">
        <v>10</v>
      </c>
      <c r="D9" s="30">
        <f>SUM(B9*C9)</f>
        <v>170.5</v>
      </c>
      <c r="E9" s="31">
        <v>0.3</v>
      </c>
      <c r="F9" s="32">
        <f>D9*E9</f>
        <v>51.15</v>
      </c>
      <c r="G9" s="9">
        <f>D9+F9</f>
        <v>221.65</v>
      </c>
    </row>
    <row r="10" spans="1:7" ht="14.45" customHeight="1" x14ac:dyDescent="0.25">
      <c r="A10" s="25" t="s">
        <v>24</v>
      </c>
      <c r="B10" s="25">
        <v>10.46</v>
      </c>
      <c r="C10" s="26">
        <v>2</v>
      </c>
      <c r="D10" s="30">
        <f t="shared" ref="D10:D11" si="0">SUM(B10*C10)</f>
        <v>20.92</v>
      </c>
      <c r="E10" s="31">
        <v>0.3</v>
      </c>
      <c r="F10" s="32">
        <f t="shared" ref="F10:F11" si="1">D10*E10</f>
        <v>6.28</v>
      </c>
      <c r="G10" s="9">
        <f t="shared" ref="G10:G11" si="2">D10+F10</f>
        <v>27.2</v>
      </c>
    </row>
    <row r="11" spans="1:7" ht="14.45" customHeight="1" x14ac:dyDescent="0.25">
      <c r="A11" s="25" t="s">
        <v>25</v>
      </c>
      <c r="B11" s="25">
        <v>14.33</v>
      </c>
      <c r="C11" s="27">
        <v>20</v>
      </c>
      <c r="D11" s="33">
        <f t="shared" si="0"/>
        <v>286.60000000000002</v>
      </c>
      <c r="E11" s="34">
        <v>0.3</v>
      </c>
      <c r="F11" s="35">
        <f t="shared" si="1"/>
        <v>85.98</v>
      </c>
      <c r="G11" s="20">
        <f t="shared" si="2"/>
        <v>372.58</v>
      </c>
    </row>
    <row r="12" spans="1:7" ht="14.45" customHeight="1" x14ac:dyDescent="0.25">
      <c r="A12" s="17" t="s">
        <v>2</v>
      </c>
      <c r="B12" s="9"/>
      <c r="C12" s="38">
        <f>SUM(C9:C11)</f>
        <v>32</v>
      </c>
      <c r="D12" s="36">
        <f t="shared" ref="D12:F12" si="3">SUM(D9:D11)</f>
        <v>478.02</v>
      </c>
      <c r="E12" s="36"/>
      <c r="F12" s="36">
        <f t="shared" si="3"/>
        <v>143.41</v>
      </c>
      <c r="G12" s="37">
        <f>SUM(G9:G11)</f>
        <v>621.42999999999995</v>
      </c>
    </row>
    <row r="13" spans="1:7" ht="14.45" customHeight="1" x14ac:dyDescent="0.25">
      <c r="A13" s="11"/>
      <c r="B13" s="9"/>
      <c r="C13" s="10"/>
      <c r="D13" s="10"/>
      <c r="E13" s="10"/>
      <c r="F13" s="10"/>
      <c r="G13" s="9"/>
    </row>
    <row r="14" spans="1:7" ht="14.45" customHeight="1" x14ac:dyDescent="0.25">
      <c r="A14" s="8" t="s">
        <v>22</v>
      </c>
      <c r="B14" s="9"/>
      <c r="C14" s="10"/>
      <c r="D14" s="10"/>
      <c r="E14" s="10"/>
      <c r="F14" s="10"/>
      <c r="G14" s="9"/>
    </row>
    <row r="15" spans="1:7" ht="14.45" customHeight="1" x14ac:dyDescent="0.25">
      <c r="A15" s="25" t="s">
        <v>29</v>
      </c>
      <c r="B15" s="39">
        <v>7.64</v>
      </c>
      <c r="C15" s="40">
        <v>100</v>
      </c>
      <c r="D15" s="30">
        <f>SUM(B15*C15)</f>
        <v>764</v>
      </c>
      <c r="E15" s="31">
        <v>0.1</v>
      </c>
      <c r="F15" s="32">
        <f>D15*E15</f>
        <v>76.400000000000006</v>
      </c>
      <c r="G15" s="9">
        <f t="shared" ref="G15:G16" si="4">D15+F15</f>
        <v>840.4</v>
      </c>
    </row>
    <row r="16" spans="1:7" ht="14.45" customHeight="1" x14ac:dyDescent="0.25">
      <c r="A16" s="25" t="s">
        <v>30</v>
      </c>
      <c r="B16" s="39">
        <v>8.16</v>
      </c>
      <c r="C16" s="41">
        <v>50</v>
      </c>
      <c r="D16" s="33">
        <f t="shared" ref="D16" si="5">SUM(B16*C16)</f>
        <v>408</v>
      </c>
      <c r="E16" s="34">
        <v>0.14000000000000001</v>
      </c>
      <c r="F16" s="35">
        <f t="shared" ref="F16" si="6">D16*E16</f>
        <v>57.12</v>
      </c>
      <c r="G16" s="20">
        <f t="shared" si="4"/>
        <v>465.12</v>
      </c>
    </row>
    <row r="17" spans="1:7" ht="14.45" customHeight="1" x14ac:dyDescent="0.25">
      <c r="A17" s="17" t="s">
        <v>4</v>
      </c>
      <c r="B17" s="9"/>
      <c r="C17" s="10">
        <f>SUM(C15:C16)</f>
        <v>150</v>
      </c>
      <c r="D17" s="36">
        <f t="shared" ref="D17:F17" si="7">SUM(D15:D16)</f>
        <v>1172</v>
      </c>
      <c r="E17" s="36"/>
      <c r="F17" s="36">
        <f t="shared" si="7"/>
        <v>133.52000000000001</v>
      </c>
      <c r="G17" s="37">
        <f>SUM(G15:G16)</f>
        <v>1305.52</v>
      </c>
    </row>
    <row r="18" spans="1:7" ht="14.45" customHeight="1" x14ac:dyDescent="0.25">
      <c r="A18" s="11"/>
      <c r="B18" s="9"/>
      <c r="C18" s="10"/>
      <c r="D18" s="10"/>
      <c r="E18" s="10"/>
      <c r="F18" s="10"/>
      <c r="G18" s="9"/>
    </row>
    <row r="19" spans="1:7" ht="14.45" customHeight="1" x14ac:dyDescent="0.25">
      <c r="A19" s="18" t="s">
        <v>31</v>
      </c>
      <c r="B19" s="9"/>
      <c r="C19" s="10"/>
      <c r="D19" s="10"/>
      <c r="E19" s="9"/>
      <c r="F19" s="17"/>
      <c r="G19" s="19"/>
    </row>
    <row r="20" spans="1:7" ht="14.45" customHeight="1" x14ac:dyDescent="0.25">
      <c r="A20" s="25" t="s">
        <v>23</v>
      </c>
      <c r="B20" s="25">
        <f>17.05*1.5</f>
        <v>25.58</v>
      </c>
      <c r="C20" s="40">
        <v>20</v>
      </c>
      <c r="D20" s="30">
        <f>SUM(B20*C20)</f>
        <v>511.6</v>
      </c>
      <c r="E20" s="31">
        <v>0.1</v>
      </c>
      <c r="F20" s="32">
        <f>D20*E20</f>
        <v>51.16</v>
      </c>
      <c r="G20" s="9">
        <f t="shared" ref="G20:G21" si="8">D20+F20</f>
        <v>562.76</v>
      </c>
    </row>
    <row r="21" spans="1:7" ht="14.45" customHeight="1" x14ac:dyDescent="0.25">
      <c r="A21" s="25" t="s">
        <v>30</v>
      </c>
      <c r="B21" s="39">
        <f>8.16*1.5</f>
        <v>12.24</v>
      </c>
      <c r="C21" s="41">
        <v>100</v>
      </c>
      <c r="D21" s="33">
        <f t="shared" ref="D21" si="9">SUM(B21*C21)</f>
        <v>1224</v>
      </c>
      <c r="E21" s="34">
        <v>0.14000000000000001</v>
      </c>
      <c r="F21" s="35">
        <f t="shared" ref="F21" si="10">D21*E21</f>
        <v>171.36</v>
      </c>
      <c r="G21" s="20">
        <f t="shared" si="8"/>
        <v>1395.36</v>
      </c>
    </row>
    <row r="22" spans="1:7" ht="14.45" customHeight="1" x14ac:dyDescent="0.25">
      <c r="A22" s="17" t="s">
        <v>17</v>
      </c>
      <c r="B22" s="9"/>
      <c r="C22" s="10">
        <f>SUM(C20:C21)</f>
        <v>120</v>
      </c>
      <c r="D22" s="36">
        <f t="shared" ref="D22" si="11">SUM(D20:D21)</f>
        <v>1735.6</v>
      </c>
      <c r="E22" s="36"/>
      <c r="F22" s="36">
        <f t="shared" ref="F22" si="12">SUM(F20:F21)</f>
        <v>222.52</v>
      </c>
      <c r="G22" s="37">
        <f>SUM(G20:G21)</f>
        <v>1958.12</v>
      </c>
    </row>
    <row r="23" spans="1:7" ht="14.45" customHeight="1" x14ac:dyDescent="0.25">
      <c r="A23" s="11"/>
      <c r="B23" s="9"/>
      <c r="C23" s="16"/>
      <c r="D23" s="16"/>
      <c r="E23" s="16"/>
      <c r="F23" s="16"/>
      <c r="G23" s="20"/>
    </row>
    <row r="24" spans="1:7" ht="14.45" customHeight="1" x14ac:dyDescent="0.25">
      <c r="A24" s="18" t="s">
        <v>7</v>
      </c>
      <c r="B24" s="9"/>
      <c r="C24" s="42">
        <f>SUM(C12+C17+C22)</f>
        <v>302</v>
      </c>
      <c r="D24" s="43">
        <f t="shared" ref="D24:G24" si="13">SUM(D12+D17+D22)</f>
        <v>3385.62</v>
      </c>
      <c r="E24" s="42"/>
      <c r="F24" s="43">
        <f t="shared" si="13"/>
        <v>499.45</v>
      </c>
      <c r="G24" s="43">
        <f t="shared" si="13"/>
        <v>3885.07</v>
      </c>
    </row>
    <row r="25" spans="1:7" ht="14.45" customHeight="1" x14ac:dyDescent="0.25">
      <c r="A25" s="18"/>
      <c r="B25" s="9"/>
      <c r="C25" s="2"/>
      <c r="D25" s="18"/>
      <c r="E25" s="18"/>
      <c r="F25" s="18"/>
      <c r="G25" s="9"/>
    </row>
    <row r="26" spans="1:7" ht="14.45" customHeight="1" x14ac:dyDescent="0.25">
      <c r="A26" s="12" t="s">
        <v>3</v>
      </c>
      <c r="B26" s="9"/>
      <c r="C26" s="10"/>
      <c r="D26" s="10"/>
      <c r="E26" s="10"/>
      <c r="F26" s="10"/>
      <c r="G26" s="11"/>
    </row>
    <row r="27" spans="1:7" ht="14.45" customHeight="1" x14ac:dyDescent="0.25">
      <c r="A27" s="12"/>
      <c r="B27" s="9"/>
      <c r="C27" s="10"/>
      <c r="D27" s="10"/>
      <c r="E27" s="10"/>
      <c r="F27" s="10"/>
      <c r="G27" s="11"/>
    </row>
    <row r="28" spans="1:7" ht="14.45" customHeight="1" x14ac:dyDescent="0.25">
      <c r="A28" s="18" t="s">
        <v>10</v>
      </c>
      <c r="B28" s="9"/>
      <c r="C28" s="10"/>
      <c r="D28" s="10"/>
      <c r="E28" s="10"/>
      <c r="F28" s="10"/>
      <c r="G28" s="21" t="s">
        <v>5</v>
      </c>
    </row>
    <row r="29" spans="1:7" ht="14.45" customHeight="1" x14ac:dyDescent="0.25">
      <c r="A29" s="39" t="s">
        <v>32</v>
      </c>
      <c r="B29" s="9"/>
      <c r="C29" s="10"/>
      <c r="D29" s="10"/>
      <c r="E29" s="10"/>
      <c r="F29" s="10"/>
      <c r="G29" s="39">
        <v>100</v>
      </c>
    </row>
    <row r="30" spans="1:7" ht="14.45" customHeight="1" x14ac:dyDescent="0.25">
      <c r="A30" s="39" t="s">
        <v>33</v>
      </c>
      <c r="B30" s="9"/>
      <c r="C30" s="10"/>
      <c r="D30" s="10"/>
      <c r="E30" s="10"/>
      <c r="F30" s="10"/>
      <c r="G30" s="39">
        <v>1000</v>
      </c>
    </row>
    <row r="31" spans="1:7" ht="14.45" customHeight="1" x14ac:dyDescent="0.25">
      <c r="A31" s="39" t="s">
        <v>34</v>
      </c>
      <c r="B31" s="9"/>
      <c r="C31" s="10"/>
      <c r="D31" s="10"/>
      <c r="E31" s="10"/>
      <c r="F31" s="10"/>
      <c r="G31" s="39">
        <v>200</v>
      </c>
    </row>
    <row r="32" spans="1:7" ht="14.45" customHeight="1" x14ac:dyDescent="0.25">
      <c r="A32" s="9"/>
      <c r="B32" s="9"/>
      <c r="C32" s="10"/>
      <c r="D32" s="10"/>
      <c r="E32" s="10"/>
      <c r="F32" s="10"/>
      <c r="G32" s="9"/>
    </row>
    <row r="33" spans="1:7" ht="14.45" customHeight="1" x14ac:dyDescent="0.25">
      <c r="A33" s="9" t="s">
        <v>68</v>
      </c>
      <c r="B33" s="9"/>
      <c r="C33" s="10"/>
      <c r="D33" s="10"/>
      <c r="E33" s="10"/>
      <c r="F33" s="10"/>
      <c r="G33" s="39">
        <v>50</v>
      </c>
    </row>
    <row r="34" spans="1:7" ht="14.45" customHeight="1" x14ac:dyDescent="0.2"/>
    <row r="35" spans="1:7" ht="14.45" customHeight="1" x14ac:dyDescent="0.25">
      <c r="A35" s="9" t="s">
        <v>69</v>
      </c>
      <c r="B35" s="9"/>
      <c r="C35" s="10"/>
      <c r="D35" s="10"/>
      <c r="E35" s="10"/>
      <c r="F35" s="10"/>
      <c r="G35" s="39">
        <v>100</v>
      </c>
    </row>
    <row r="36" spans="1:7" ht="14.45" customHeight="1" x14ac:dyDescent="0.25">
      <c r="A36" s="9"/>
      <c r="B36" s="9"/>
      <c r="C36" s="10"/>
      <c r="D36" s="10"/>
      <c r="E36" s="10"/>
      <c r="F36" s="10"/>
      <c r="G36" s="9"/>
    </row>
    <row r="37" spans="1:7" ht="14.45" customHeight="1" x14ac:dyDescent="0.25">
      <c r="A37" s="55" t="s">
        <v>14</v>
      </c>
      <c r="B37" s="21" t="s">
        <v>8</v>
      </c>
      <c r="C37" s="54" t="s">
        <v>11</v>
      </c>
      <c r="D37" s="10"/>
      <c r="E37" s="10"/>
      <c r="F37" s="10"/>
      <c r="G37" s="9"/>
    </row>
    <row r="38" spans="1:7" ht="14.45" customHeight="1" x14ac:dyDescent="0.25">
      <c r="A38" s="9" t="s">
        <v>36</v>
      </c>
      <c r="B38" s="22">
        <v>0.7</v>
      </c>
      <c r="C38" s="44">
        <v>4039</v>
      </c>
      <c r="D38" s="23"/>
      <c r="E38" s="10"/>
      <c r="F38" s="10"/>
      <c r="G38" s="9">
        <f>SUM(B38*C38)</f>
        <v>2827.3</v>
      </c>
    </row>
    <row r="39" spans="1:7" ht="14.45" customHeight="1" x14ac:dyDescent="0.25">
      <c r="A39" s="9" t="s">
        <v>37</v>
      </c>
      <c r="B39" s="22">
        <v>0.28499999999999998</v>
      </c>
      <c r="C39" s="44">
        <v>6332</v>
      </c>
      <c r="D39" s="23"/>
      <c r="E39" s="10"/>
      <c r="F39" s="10"/>
      <c r="G39" s="9">
        <f>SUM(B39*C39)</f>
        <v>1804.62</v>
      </c>
    </row>
    <row r="40" spans="1:7" ht="14.45" customHeight="1" x14ac:dyDescent="0.2">
      <c r="A40" s="30"/>
      <c r="B40" s="28" t="s">
        <v>38</v>
      </c>
      <c r="C40" s="28" t="s">
        <v>39</v>
      </c>
      <c r="D40" s="45" t="s">
        <v>48</v>
      </c>
      <c r="E40" s="45"/>
      <c r="F40" s="45"/>
      <c r="G40" s="46" t="s">
        <v>5</v>
      </c>
    </row>
    <row r="41" spans="1:7" ht="14.45" customHeight="1" x14ac:dyDescent="0.2">
      <c r="A41" s="30" t="s">
        <v>40</v>
      </c>
      <c r="B41" s="47">
        <v>600</v>
      </c>
      <c r="C41" s="48">
        <v>1</v>
      </c>
      <c r="D41" s="56">
        <v>5</v>
      </c>
      <c r="E41" s="49"/>
      <c r="F41" s="49"/>
      <c r="G41" s="30">
        <f>SUM(C41*B41*D41)</f>
        <v>3000</v>
      </c>
    </row>
    <row r="42" spans="1:7" ht="14.45" customHeight="1" x14ac:dyDescent="0.2">
      <c r="A42" s="50" t="s">
        <v>41</v>
      </c>
      <c r="B42" s="51"/>
      <c r="C42" s="49"/>
      <c r="D42" s="49"/>
      <c r="E42" s="49"/>
      <c r="F42" s="49"/>
      <c r="G42" s="25">
        <v>500</v>
      </c>
    </row>
    <row r="43" spans="1:7" ht="14.45" customHeight="1" x14ac:dyDescent="0.2">
      <c r="A43" s="50"/>
      <c r="B43" s="51"/>
      <c r="C43" s="49"/>
      <c r="D43" s="49"/>
      <c r="E43" s="49"/>
      <c r="F43" s="49"/>
      <c r="G43" s="30"/>
    </row>
    <row r="44" spans="1:7" ht="14.45" customHeight="1" x14ac:dyDescent="0.2">
      <c r="A44" s="52" t="s">
        <v>42</v>
      </c>
      <c r="B44" s="46" t="s">
        <v>43</v>
      </c>
      <c r="C44" s="45" t="s">
        <v>44</v>
      </c>
      <c r="D44" s="45" t="s">
        <v>45</v>
      </c>
      <c r="E44" s="45" t="s">
        <v>46</v>
      </c>
      <c r="G44" s="46" t="s">
        <v>5</v>
      </c>
    </row>
    <row r="45" spans="1:7" ht="14.45" customHeight="1" x14ac:dyDescent="0.2">
      <c r="A45" s="25" t="s">
        <v>47</v>
      </c>
      <c r="B45" s="25">
        <v>250</v>
      </c>
      <c r="C45" s="53">
        <v>25</v>
      </c>
      <c r="D45" s="25">
        <v>100</v>
      </c>
      <c r="E45" s="25">
        <v>0</v>
      </c>
      <c r="G45" s="30">
        <f>SUM(B45:E45)</f>
        <v>375</v>
      </c>
    </row>
    <row r="46" spans="1:7" ht="14.45" customHeight="1" x14ac:dyDescent="0.2">
      <c r="A46" s="30"/>
      <c r="B46" s="30"/>
      <c r="C46" s="32"/>
      <c r="D46" s="30"/>
      <c r="E46" s="30"/>
      <c r="G46" s="30"/>
    </row>
    <row r="47" spans="1:7" ht="14.45" customHeight="1" x14ac:dyDescent="0.25">
      <c r="A47" s="52" t="s">
        <v>35</v>
      </c>
      <c r="B47" s="31">
        <v>0.25</v>
      </c>
      <c r="C47" s="10"/>
      <c r="D47" s="10"/>
      <c r="E47" s="9"/>
      <c r="F47" s="11"/>
      <c r="G47" s="30">
        <f>SUM(B47*G24)</f>
        <v>971.27</v>
      </c>
    </row>
    <row r="48" spans="1:7" ht="14.45" customHeight="1" x14ac:dyDescent="0.25">
      <c r="A48" s="11"/>
      <c r="B48" s="10"/>
      <c r="C48" s="10"/>
      <c r="D48" s="10"/>
      <c r="E48" s="9"/>
      <c r="F48" s="11"/>
      <c r="G48" s="20"/>
    </row>
    <row r="49" spans="1:7" ht="14.45" customHeight="1" x14ac:dyDescent="0.25">
      <c r="A49" s="11"/>
      <c r="B49" s="10"/>
      <c r="C49" s="10"/>
      <c r="D49" s="10"/>
      <c r="E49" s="9"/>
      <c r="F49" s="17" t="s">
        <v>16</v>
      </c>
      <c r="G49" s="9">
        <f>SUM(G29:G47)</f>
        <v>10928.19</v>
      </c>
    </row>
    <row r="50" spans="1:7" ht="14.45" customHeight="1" x14ac:dyDescent="0.25">
      <c r="A50" s="11"/>
      <c r="B50" s="9"/>
      <c r="C50" s="10"/>
      <c r="D50" s="10"/>
      <c r="E50" s="9"/>
      <c r="F50" s="11"/>
      <c r="G50" s="60"/>
    </row>
    <row r="51" spans="1:7" ht="14.45" customHeight="1" x14ac:dyDescent="0.25">
      <c r="A51" s="11"/>
      <c r="B51" s="9"/>
      <c r="C51" s="62" t="s">
        <v>12</v>
      </c>
      <c r="D51" s="62"/>
      <c r="E51" s="62"/>
      <c r="F51" s="62"/>
      <c r="G51" s="24">
        <f>SUM(G24+G49)</f>
        <v>14813.26</v>
      </c>
    </row>
    <row r="52" spans="1:7" ht="14.45" customHeight="1" x14ac:dyDescent="0.25">
      <c r="A52" s="11"/>
      <c r="B52" s="9"/>
      <c r="C52" s="10"/>
      <c r="D52" s="10"/>
      <c r="E52" s="9"/>
      <c r="F52" s="11"/>
      <c r="G52" s="11"/>
    </row>
    <row r="53" spans="1:7" ht="14.45" customHeight="1" x14ac:dyDescent="0.25">
      <c r="A53" s="11"/>
      <c r="B53" s="9"/>
      <c r="C53" s="10"/>
      <c r="D53" s="10"/>
      <c r="E53" s="9"/>
      <c r="F53" s="11"/>
      <c r="G53" s="11"/>
    </row>
    <row r="54" spans="1:7" ht="14.45" customHeight="1" x14ac:dyDescent="0.25">
      <c r="A54" s="11" t="s">
        <v>18</v>
      </c>
      <c r="B54" s="9"/>
      <c r="C54" s="10"/>
      <c r="D54" s="10"/>
      <c r="E54" s="9"/>
      <c r="F54" s="11"/>
      <c r="G54" s="11"/>
    </row>
    <row r="55" spans="1:7" ht="14.45" customHeight="1" x14ac:dyDescent="0.25">
      <c r="A55" s="11" t="s">
        <v>15</v>
      </c>
      <c r="B55" s="9"/>
      <c r="C55" s="10"/>
      <c r="D55" s="10"/>
      <c r="E55" s="9"/>
      <c r="F55" s="11"/>
      <c r="G55" s="11"/>
    </row>
  </sheetData>
  <mergeCells count="4">
    <mergeCell ref="C51:F51"/>
    <mergeCell ref="A1:G1"/>
    <mergeCell ref="A2:G2"/>
    <mergeCell ref="B3:G3"/>
  </mergeCells>
  <phoneticPr fontId="0" type="noConversion"/>
  <printOptions horizontalCentered="1"/>
  <pageMargins left="0.5" right="0.25" top="0.5" bottom="0.5" header="0.5" footer="0.25"/>
  <pageSetup scale="9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D83F0-AE7A-4A62-9619-B58F67B809FD}">
  <sheetPr>
    <pageSetUpPr fitToPage="1"/>
  </sheetPr>
  <dimension ref="A1:G55"/>
  <sheetViews>
    <sheetView zoomScaleNormal="100" workbookViewId="0">
      <selection activeCell="N31" sqref="N31"/>
    </sheetView>
  </sheetViews>
  <sheetFormatPr defaultColWidth="9.140625" defaultRowHeight="12" x14ac:dyDescent="0.2"/>
  <cols>
    <col min="1" max="1" width="35.5703125" style="2" customWidth="1"/>
    <col min="2" max="2" width="9.42578125" style="3" customWidth="1"/>
    <col min="3" max="3" width="9.42578125" style="4" customWidth="1"/>
    <col min="4" max="4" width="12.7109375" style="4" customWidth="1"/>
    <col min="5" max="5" width="9.42578125" style="3" bestFit="1" customWidth="1"/>
    <col min="6" max="6" width="13.140625" style="2" customWidth="1"/>
    <col min="7" max="7" width="12.85546875" style="2" customWidth="1"/>
    <col min="8" max="16384" width="9.140625" style="2"/>
  </cols>
  <sheetData>
    <row r="1" spans="1:7" s="1" customFormat="1" ht="18" customHeight="1" x14ac:dyDescent="0.25">
      <c r="A1" s="63" t="s">
        <v>20</v>
      </c>
      <c r="B1" s="63"/>
      <c r="C1" s="63"/>
      <c r="D1" s="63"/>
      <c r="E1" s="63"/>
      <c r="F1" s="63"/>
      <c r="G1" s="63"/>
    </row>
    <row r="2" spans="1:7" s="1" customFormat="1" ht="18" customHeight="1" x14ac:dyDescent="0.25">
      <c r="A2" s="63" t="s">
        <v>75</v>
      </c>
      <c r="B2" s="63"/>
      <c r="C2" s="63"/>
      <c r="D2" s="63"/>
      <c r="E2" s="63"/>
      <c r="F2" s="63"/>
      <c r="G2" s="63"/>
    </row>
    <row r="3" spans="1:7" ht="14.45" customHeight="1" x14ac:dyDescent="0.25">
      <c r="A3" s="6" t="s">
        <v>19</v>
      </c>
      <c r="B3" s="64"/>
      <c r="C3" s="64"/>
      <c r="D3" s="64"/>
      <c r="E3" s="64"/>
      <c r="F3" s="64"/>
      <c r="G3" s="64"/>
    </row>
    <row r="4" spans="1:7" ht="14.45" customHeight="1" x14ac:dyDescent="0.25">
      <c r="A4" s="7"/>
      <c r="B4" s="7"/>
      <c r="C4" s="7"/>
      <c r="D4" s="7"/>
      <c r="E4" s="7"/>
      <c r="F4" s="7"/>
      <c r="G4" s="7"/>
    </row>
    <row r="5" spans="1:7" ht="14.45" customHeight="1" x14ac:dyDescent="0.25">
      <c r="A5" s="8" t="s">
        <v>0</v>
      </c>
      <c r="B5" s="9"/>
      <c r="C5" s="10"/>
      <c r="D5" s="10"/>
      <c r="E5" s="9"/>
      <c r="F5" s="11"/>
      <c r="G5" s="11"/>
    </row>
    <row r="6" spans="1:7" ht="14.45" customHeight="1" x14ac:dyDescent="0.25">
      <c r="A6" s="12"/>
      <c r="B6" s="9"/>
      <c r="C6" s="10"/>
      <c r="D6" s="10"/>
      <c r="E6" s="9"/>
      <c r="F6" s="11"/>
      <c r="G6" s="11"/>
    </row>
    <row r="7" spans="1:7" ht="14.45" customHeight="1" x14ac:dyDescent="0.25">
      <c r="A7" s="13" t="s">
        <v>13</v>
      </c>
      <c r="B7" s="9"/>
      <c r="C7" s="10"/>
      <c r="D7" s="10"/>
      <c r="E7" s="9" t="s">
        <v>5</v>
      </c>
      <c r="F7" s="11"/>
      <c r="G7" s="11"/>
    </row>
    <row r="8" spans="1:7" s="5" customFormat="1" ht="14.45" customHeight="1" x14ac:dyDescent="0.25">
      <c r="A8" s="8" t="s">
        <v>21</v>
      </c>
      <c r="B8" s="14" t="s">
        <v>6</v>
      </c>
      <c r="C8" s="15" t="s">
        <v>9</v>
      </c>
      <c r="D8" s="28" t="s">
        <v>26</v>
      </c>
      <c r="E8" s="28" t="s">
        <v>27</v>
      </c>
      <c r="F8" s="28" t="s">
        <v>28</v>
      </c>
      <c r="G8" s="29" t="s">
        <v>1</v>
      </c>
    </row>
    <row r="9" spans="1:7" ht="14.45" customHeight="1" x14ac:dyDescent="0.25">
      <c r="A9" s="25" t="s">
        <v>23</v>
      </c>
      <c r="B9" s="25">
        <v>17.05</v>
      </c>
      <c r="C9" s="26">
        <v>10</v>
      </c>
      <c r="D9" s="30">
        <f>SUM(B9*C9)</f>
        <v>170.5</v>
      </c>
      <c r="E9" s="31">
        <v>0.3</v>
      </c>
      <c r="F9" s="32">
        <f>D9*E9</f>
        <v>51.15</v>
      </c>
      <c r="G9" s="9">
        <f>D9+F9</f>
        <v>221.65</v>
      </c>
    </row>
    <row r="10" spans="1:7" ht="14.45" customHeight="1" x14ac:dyDescent="0.25">
      <c r="A10" s="25" t="s">
        <v>24</v>
      </c>
      <c r="B10" s="25">
        <v>10.46</v>
      </c>
      <c r="C10" s="26">
        <v>2</v>
      </c>
      <c r="D10" s="30">
        <f t="shared" ref="D10:D11" si="0">SUM(B10*C10)</f>
        <v>20.92</v>
      </c>
      <c r="E10" s="31">
        <v>0.3</v>
      </c>
      <c r="F10" s="32">
        <f t="shared" ref="F10:F11" si="1">D10*E10</f>
        <v>6.28</v>
      </c>
      <c r="G10" s="9">
        <f t="shared" ref="G10:G11" si="2">D10+F10</f>
        <v>27.2</v>
      </c>
    </row>
    <row r="11" spans="1:7" ht="14.45" customHeight="1" x14ac:dyDescent="0.25">
      <c r="A11" s="25" t="s">
        <v>25</v>
      </c>
      <c r="B11" s="25">
        <v>14.33</v>
      </c>
      <c r="C11" s="27">
        <v>20</v>
      </c>
      <c r="D11" s="33">
        <f t="shared" si="0"/>
        <v>286.60000000000002</v>
      </c>
      <c r="E11" s="34">
        <v>0.3</v>
      </c>
      <c r="F11" s="35">
        <f t="shared" si="1"/>
        <v>85.98</v>
      </c>
      <c r="G11" s="20">
        <f t="shared" si="2"/>
        <v>372.58</v>
      </c>
    </row>
    <row r="12" spans="1:7" ht="14.45" customHeight="1" x14ac:dyDescent="0.25">
      <c r="A12" s="17" t="s">
        <v>2</v>
      </c>
      <c r="B12" s="9"/>
      <c r="C12" s="38">
        <f>SUM(C9:C11)</f>
        <v>32</v>
      </c>
      <c r="D12" s="36">
        <f t="shared" ref="D12:F12" si="3">SUM(D9:D11)</f>
        <v>478.02</v>
      </c>
      <c r="E12" s="36"/>
      <c r="F12" s="36">
        <f t="shared" si="3"/>
        <v>143.41</v>
      </c>
      <c r="G12" s="37">
        <f>SUM(G9:G11)</f>
        <v>621.42999999999995</v>
      </c>
    </row>
    <row r="13" spans="1:7" ht="14.45" customHeight="1" x14ac:dyDescent="0.25">
      <c r="A13" s="11"/>
      <c r="B13" s="9"/>
      <c r="C13" s="10"/>
      <c r="D13" s="10"/>
      <c r="E13" s="10"/>
      <c r="F13" s="10"/>
      <c r="G13" s="9"/>
    </row>
    <row r="14" spans="1:7" ht="14.45" customHeight="1" x14ac:dyDescent="0.25">
      <c r="A14" s="8" t="s">
        <v>22</v>
      </c>
      <c r="B14" s="9"/>
      <c r="C14" s="10"/>
      <c r="D14" s="10"/>
      <c r="E14" s="10"/>
      <c r="F14" s="10"/>
      <c r="G14" s="9"/>
    </row>
    <row r="15" spans="1:7" ht="14.45" customHeight="1" x14ac:dyDescent="0.25">
      <c r="A15" s="25" t="s">
        <v>29</v>
      </c>
      <c r="B15" s="39">
        <v>7.64</v>
      </c>
      <c r="C15" s="40">
        <v>100</v>
      </c>
      <c r="D15" s="30">
        <f>SUM(B15*C15)</f>
        <v>764</v>
      </c>
      <c r="E15" s="31">
        <v>0.1</v>
      </c>
      <c r="F15" s="32">
        <f>D15*E15</f>
        <v>76.400000000000006</v>
      </c>
      <c r="G15" s="9">
        <f t="shared" ref="G15:G16" si="4">D15+F15</f>
        <v>840.4</v>
      </c>
    </row>
    <row r="16" spans="1:7" ht="14.45" customHeight="1" x14ac:dyDescent="0.25">
      <c r="A16" s="25" t="s">
        <v>30</v>
      </c>
      <c r="B16" s="39">
        <v>8.16</v>
      </c>
      <c r="C16" s="41">
        <v>50</v>
      </c>
      <c r="D16" s="33">
        <f t="shared" ref="D16" si="5">SUM(B16*C16)</f>
        <v>408</v>
      </c>
      <c r="E16" s="34">
        <v>0.14000000000000001</v>
      </c>
      <c r="F16" s="35">
        <f t="shared" ref="F16" si="6">D16*E16</f>
        <v>57.12</v>
      </c>
      <c r="G16" s="20">
        <f t="shared" si="4"/>
        <v>465.12</v>
      </c>
    </row>
    <row r="17" spans="1:7" ht="14.45" customHeight="1" x14ac:dyDescent="0.25">
      <c r="A17" s="17" t="s">
        <v>4</v>
      </c>
      <c r="B17" s="9"/>
      <c r="C17" s="10">
        <f>SUM(C15:C16)</f>
        <v>150</v>
      </c>
      <c r="D17" s="36">
        <f t="shared" ref="D17:F17" si="7">SUM(D15:D16)</f>
        <v>1172</v>
      </c>
      <c r="E17" s="36"/>
      <c r="F17" s="36">
        <f t="shared" si="7"/>
        <v>133.52000000000001</v>
      </c>
      <c r="G17" s="37">
        <f>SUM(G15:G16)</f>
        <v>1305.52</v>
      </c>
    </row>
    <row r="18" spans="1:7" ht="14.45" customHeight="1" x14ac:dyDescent="0.25">
      <c r="A18" s="11"/>
      <c r="B18" s="9"/>
      <c r="C18" s="10"/>
      <c r="D18" s="10"/>
      <c r="E18" s="10"/>
      <c r="F18" s="10"/>
      <c r="G18" s="9"/>
    </row>
    <row r="19" spans="1:7" ht="14.45" customHeight="1" x14ac:dyDescent="0.25">
      <c r="A19" s="18" t="s">
        <v>31</v>
      </c>
      <c r="B19" s="9"/>
      <c r="C19" s="10"/>
      <c r="D19" s="10"/>
      <c r="E19" s="9"/>
      <c r="F19" s="17"/>
      <c r="G19" s="19"/>
    </row>
    <row r="20" spans="1:7" ht="14.45" customHeight="1" x14ac:dyDescent="0.25">
      <c r="A20" s="25" t="s">
        <v>23</v>
      </c>
      <c r="B20" s="25">
        <f>17.05*1.5</f>
        <v>25.58</v>
      </c>
      <c r="C20" s="40">
        <v>20</v>
      </c>
      <c r="D20" s="30">
        <f>SUM(B20*C20)</f>
        <v>511.6</v>
      </c>
      <c r="E20" s="31">
        <v>0.1</v>
      </c>
      <c r="F20" s="32">
        <f>D20*E20</f>
        <v>51.16</v>
      </c>
      <c r="G20" s="9">
        <f t="shared" ref="G20:G21" si="8">D20+F20</f>
        <v>562.76</v>
      </c>
    </row>
    <row r="21" spans="1:7" ht="14.45" customHeight="1" x14ac:dyDescent="0.25">
      <c r="A21" s="25" t="s">
        <v>30</v>
      </c>
      <c r="B21" s="39">
        <f>8.16*1.5</f>
        <v>12.24</v>
      </c>
      <c r="C21" s="41">
        <v>100</v>
      </c>
      <c r="D21" s="33">
        <f t="shared" ref="D21" si="9">SUM(B21*C21)</f>
        <v>1224</v>
      </c>
      <c r="E21" s="34">
        <v>0.14000000000000001</v>
      </c>
      <c r="F21" s="35">
        <f t="shared" ref="F21" si="10">D21*E21</f>
        <v>171.36</v>
      </c>
      <c r="G21" s="20">
        <f t="shared" si="8"/>
        <v>1395.36</v>
      </c>
    </row>
    <row r="22" spans="1:7" ht="14.45" customHeight="1" x14ac:dyDescent="0.25">
      <c r="A22" s="17" t="s">
        <v>17</v>
      </c>
      <c r="B22" s="9"/>
      <c r="C22" s="10">
        <f>SUM(C20:C21)</f>
        <v>120</v>
      </c>
      <c r="D22" s="36">
        <f t="shared" ref="D22" si="11">SUM(D20:D21)</f>
        <v>1735.6</v>
      </c>
      <c r="E22" s="36"/>
      <c r="F22" s="36">
        <f t="shared" ref="F22" si="12">SUM(F20:F21)</f>
        <v>222.52</v>
      </c>
      <c r="G22" s="37">
        <f>SUM(G20:G21)</f>
        <v>1958.12</v>
      </c>
    </row>
    <row r="23" spans="1:7" ht="14.45" customHeight="1" x14ac:dyDescent="0.25">
      <c r="A23" s="11"/>
      <c r="B23" s="9"/>
      <c r="C23" s="16"/>
      <c r="D23" s="16"/>
      <c r="E23" s="16"/>
      <c r="F23" s="16"/>
      <c r="G23" s="20"/>
    </row>
    <row r="24" spans="1:7" ht="14.45" customHeight="1" x14ac:dyDescent="0.25">
      <c r="A24" s="18" t="s">
        <v>7</v>
      </c>
      <c r="B24" s="9"/>
      <c r="C24" s="42">
        <f>SUM(C12+C17+C22)</f>
        <v>302</v>
      </c>
      <c r="D24" s="43">
        <f t="shared" ref="D24:G24" si="13">SUM(D12+D17+D22)</f>
        <v>3385.62</v>
      </c>
      <c r="E24" s="42"/>
      <c r="F24" s="43">
        <f t="shared" si="13"/>
        <v>499.45</v>
      </c>
      <c r="G24" s="43">
        <f t="shared" si="13"/>
        <v>3885.07</v>
      </c>
    </row>
    <row r="25" spans="1:7" ht="14.45" customHeight="1" x14ac:dyDescent="0.25">
      <c r="A25" s="18"/>
      <c r="B25" s="9"/>
      <c r="C25" s="2"/>
      <c r="D25" s="18"/>
      <c r="E25" s="18"/>
      <c r="F25" s="18"/>
      <c r="G25" s="9"/>
    </row>
    <row r="26" spans="1:7" ht="14.45" customHeight="1" x14ac:dyDescent="0.25">
      <c r="A26" s="12" t="s">
        <v>3</v>
      </c>
      <c r="B26" s="9"/>
      <c r="C26" s="10"/>
      <c r="D26" s="10"/>
      <c r="E26" s="10"/>
      <c r="F26" s="10"/>
      <c r="G26" s="11"/>
    </row>
    <row r="27" spans="1:7" ht="14.45" customHeight="1" x14ac:dyDescent="0.25">
      <c r="A27" s="12"/>
      <c r="B27" s="9"/>
      <c r="C27" s="10"/>
      <c r="D27" s="10"/>
      <c r="E27" s="10"/>
      <c r="F27" s="10"/>
      <c r="G27" s="11"/>
    </row>
    <row r="28" spans="1:7" ht="14.45" customHeight="1" x14ac:dyDescent="0.25">
      <c r="A28" s="18" t="s">
        <v>10</v>
      </c>
      <c r="B28" s="9"/>
      <c r="C28" s="10"/>
      <c r="D28" s="10"/>
      <c r="E28" s="10"/>
      <c r="F28" s="10"/>
      <c r="G28" s="21" t="s">
        <v>5</v>
      </c>
    </row>
    <row r="29" spans="1:7" ht="14.45" customHeight="1" x14ac:dyDescent="0.25">
      <c r="A29" s="39" t="s">
        <v>32</v>
      </c>
      <c r="B29" s="9"/>
      <c r="C29" s="10"/>
      <c r="D29" s="10"/>
      <c r="E29" s="10"/>
      <c r="F29" s="10"/>
      <c r="G29" s="39">
        <v>100</v>
      </c>
    </row>
    <row r="30" spans="1:7" ht="14.45" customHeight="1" x14ac:dyDescent="0.25">
      <c r="A30" s="39" t="s">
        <v>33</v>
      </c>
      <c r="B30" s="9"/>
      <c r="C30" s="10"/>
      <c r="D30" s="10"/>
      <c r="E30" s="10"/>
      <c r="F30" s="10"/>
      <c r="G30" s="39">
        <v>1000</v>
      </c>
    </row>
    <row r="31" spans="1:7" ht="14.45" customHeight="1" x14ac:dyDescent="0.25">
      <c r="A31" s="39" t="s">
        <v>34</v>
      </c>
      <c r="B31" s="9"/>
      <c r="C31" s="10"/>
      <c r="D31" s="10"/>
      <c r="E31" s="10"/>
      <c r="F31" s="10"/>
      <c r="G31" s="39">
        <v>200</v>
      </c>
    </row>
    <row r="32" spans="1:7" ht="14.45" customHeight="1" x14ac:dyDescent="0.25">
      <c r="A32" s="9"/>
      <c r="B32" s="9"/>
      <c r="C32" s="10"/>
      <c r="D32" s="10"/>
      <c r="E32" s="10"/>
      <c r="F32" s="10"/>
      <c r="G32" s="9"/>
    </row>
    <row r="33" spans="1:7" ht="14.45" customHeight="1" x14ac:dyDescent="0.25">
      <c r="A33" s="9" t="s">
        <v>68</v>
      </c>
      <c r="B33" s="9"/>
      <c r="C33" s="10"/>
      <c r="D33" s="10"/>
      <c r="E33" s="10"/>
      <c r="F33" s="10"/>
      <c r="G33" s="39">
        <v>50</v>
      </c>
    </row>
    <row r="34" spans="1:7" ht="14.45" customHeight="1" x14ac:dyDescent="0.2"/>
    <row r="35" spans="1:7" ht="14.45" customHeight="1" x14ac:dyDescent="0.25">
      <c r="A35" s="9" t="s">
        <v>69</v>
      </c>
      <c r="B35" s="9"/>
      <c r="C35" s="10"/>
      <c r="D35" s="10"/>
      <c r="E35" s="10"/>
      <c r="F35" s="10"/>
      <c r="G35" s="39">
        <v>100</v>
      </c>
    </row>
    <row r="36" spans="1:7" ht="14.45" customHeight="1" x14ac:dyDescent="0.25">
      <c r="A36" s="9"/>
      <c r="B36" s="9"/>
      <c r="C36" s="10"/>
      <c r="D36" s="10"/>
      <c r="E36" s="10"/>
      <c r="F36" s="10"/>
      <c r="G36" s="9"/>
    </row>
    <row r="37" spans="1:7" ht="14.45" customHeight="1" x14ac:dyDescent="0.25">
      <c r="A37" s="55" t="s">
        <v>14</v>
      </c>
      <c r="B37" s="21" t="s">
        <v>8</v>
      </c>
      <c r="C37" s="54" t="s">
        <v>11</v>
      </c>
      <c r="D37" s="10"/>
      <c r="E37" s="10"/>
      <c r="F37" s="10"/>
      <c r="G37" s="9"/>
    </row>
    <row r="38" spans="1:7" ht="14.45" customHeight="1" x14ac:dyDescent="0.25">
      <c r="A38" s="9" t="s">
        <v>36</v>
      </c>
      <c r="B38" s="22">
        <v>0.7</v>
      </c>
      <c r="C38" s="44">
        <v>4039</v>
      </c>
      <c r="D38" s="23"/>
      <c r="E38" s="10"/>
      <c r="F38" s="10"/>
      <c r="G38" s="9">
        <f>SUM(B38*C38)</f>
        <v>2827.3</v>
      </c>
    </row>
    <row r="39" spans="1:7" ht="14.45" customHeight="1" x14ac:dyDescent="0.25">
      <c r="A39" s="9" t="s">
        <v>37</v>
      </c>
      <c r="B39" s="22">
        <v>0.28499999999999998</v>
      </c>
      <c r="C39" s="44">
        <v>6332</v>
      </c>
      <c r="D39" s="23"/>
      <c r="E39" s="10"/>
      <c r="F39" s="10"/>
      <c r="G39" s="9">
        <f>SUM(B39*C39)</f>
        <v>1804.62</v>
      </c>
    </row>
    <row r="40" spans="1:7" ht="14.45" customHeight="1" x14ac:dyDescent="0.2">
      <c r="A40" s="30"/>
      <c r="B40" s="28" t="s">
        <v>38</v>
      </c>
      <c r="C40" s="28" t="s">
        <v>39</v>
      </c>
      <c r="D40" s="45" t="s">
        <v>48</v>
      </c>
      <c r="E40" s="45"/>
      <c r="F40" s="45"/>
      <c r="G40" s="46" t="s">
        <v>5</v>
      </c>
    </row>
    <row r="41" spans="1:7" ht="14.45" customHeight="1" x14ac:dyDescent="0.2">
      <c r="A41" s="30" t="s">
        <v>40</v>
      </c>
      <c r="B41" s="47">
        <v>600</v>
      </c>
      <c r="C41" s="48">
        <v>1</v>
      </c>
      <c r="D41" s="56">
        <v>5</v>
      </c>
      <c r="E41" s="49"/>
      <c r="F41" s="49"/>
      <c r="G41" s="30">
        <f>SUM(C41*B41*D41)</f>
        <v>3000</v>
      </c>
    </row>
    <row r="42" spans="1:7" ht="14.45" customHeight="1" x14ac:dyDescent="0.2">
      <c r="A42" s="50" t="s">
        <v>41</v>
      </c>
      <c r="B42" s="51"/>
      <c r="C42" s="49"/>
      <c r="D42" s="49"/>
      <c r="E42" s="49"/>
      <c r="F42" s="49"/>
      <c r="G42" s="25">
        <v>500</v>
      </c>
    </row>
    <row r="43" spans="1:7" ht="14.45" customHeight="1" x14ac:dyDescent="0.2">
      <c r="A43" s="50"/>
      <c r="B43" s="51"/>
      <c r="C43" s="49"/>
      <c r="D43" s="49"/>
      <c r="E43" s="49"/>
      <c r="F43" s="49"/>
      <c r="G43" s="30"/>
    </row>
    <row r="44" spans="1:7" ht="14.45" customHeight="1" x14ac:dyDescent="0.2">
      <c r="A44" s="52" t="s">
        <v>42</v>
      </c>
      <c r="B44" s="46" t="s">
        <v>43</v>
      </c>
      <c r="C44" s="45" t="s">
        <v>44</v>
      </c>
      <c r="D44" s="45" t="s">
        <v>45</v>
      </c>
      <c r="E44" s="45" t="s">
        <v>46</v>
      </c>
      <c r="G44" s="46" t="s">
        <v>5</v>
      </c>
    </row>
    <row r="45" spans="1:7" ht="14.45" customHeight="1" x14ac:dyDescent="0.2">
      <c r="A45" s="25" t="s">
        <v>47</v>
      </c>
      <c r="B45" s="25">
        <v>250</v>
      </c>
      <c r="C45" s="53">
        <v>25</v>
      </c>
      <c r="D45" s="25">
        <v>100</v>
      </c>
      <c r="E45" s="25">
        <v>0</v>
      </c>
      <c r="G45" s="30">
        <f>SUM(B45:E45)</f>
        <v>375</v>
      </c>
    </row>
    <row r="46" spans="1:7" ht="14.45" customHeight="1" x14ac:dyDescent="0.2">
      <c r="A46" s="30"/>
      <c r="B46" s="30"/>
      <c r="C46" s="32"/>
      <c r="D46" s="30"/>
      <c r="E46" s="30"/>
      <c r="G46" s="30"/>
    </row>
    <row r="47" spans="1:7" ht="14.45" customHeight="1" x14ac:dyDescent="0.25">
      <c r="A47" s="52" t="s">
        <v>35</v>
      </c>
      <c r="B47" s="31">
        <v>0.25</v>
      </c>
      <c r="C47" s="10"/>
      <c r="D47" s="10"/>
      <c r="E47" s="9"/>
      <c r="F47" s="11"/>
      <c r="G47" s="30">
        <f>SUM(B47*G24)</f>
        <v>971.27</v>
      </c>
    </row>
    <row r="48" spans="1:7" ht="14.45" customHeight="1" x14ac:dyDescent="0.25">
      <c r="A48" s="11"/>
      <c r="B48" s="10"/>
      <c r="C48" s="10"/>
      <c r="D48" s="10"/>
      <c r="E48" s="9"/>
      <c r="F48" s="11"/>
      <c r="G48" s="20"/>
    </row>
    <row r="49" spans="1:7" ht="14.45" customHeight="1" x14ac:dyDescent="0.25">
      <c r="A49" s="11"/>
      <c r="B49" s="10"/>
      <c r="C49" s="10"/>
      <c r="D49" s="10"/>
      <c r="E49" s="9"/>
      <c r="F49" s="17" t="s">
        <v>16</v>
      </c>
      <c r="G49" s="9">
        <f>SUM(G29:G47)</f>
        <v>10928.19</v>
      </c>
    </row>
    <row r="50" spans="1:7" ht="14.45" customHeight="1" x14ac:dyDescent="0.25">
      <c r="A50" s="11"/>
      <c r="B50" s="9"/>
      <c r="C50" s="10"/>
      <c r="D50" s="10"/>
      <c r="E50" s="9"/>
      <c r="F50" s="11"/>
      <c r="G50" s="60"/>
    </row>
    <row r="51" spans="1:7" ht="14.45" customHeight="1" x14ac:dyDescent="0.25">
      <c r="A51" s="11"/>
      <c r="B51" s="9"/>
      <c r="C51" s="62" t="s">
        <v>12</v>
      </c>
      <c r="D51" s="62"/>
      <c r="E51" s="62"/>
      <c r="F51" s="62"/>
      <c r="G51" s="24">
        <f>SUM(G24+G49)</f>
        <v>14813.26</v>
      </c>
    </row>
    <row r="52" spans="1:7" ht="14.45" customHeight="1" x14ac:dyDescent="0.25">
      <c r="A52" s="11"/>
      <c r="B52" s="9"/>
      <c r="C52" s="10"/>
      <c r="D52" s="10"/>
      <c r="E52" s="9"/>
      <c r="F52" s="11"/>
      <c r="G52" s="11"/>
    </row>
    <row r="53" spans="1:7" ht="14.45" customHeight="1" x14ac:dyDescent="0.25">
      <c r="A53" s="11"/>
      <c r="B53" s="9"/>
      <c r="C53" s="10"/>
      <c r="D53" s="10"/>
      <c r="E53" s="9"/>
      <c r="F53" s="11"/>
      <c r="G53" s="11"/>
    </row>
    <row r="54" spans="1:7" ht="14.45" customHeight="1" x14ac:dyDescent="0.25">
      <c r="A54" s="11" t="s">
        <v>18</v>
      </c>
      <c r="B54" s="9"/>
      <c r="C54" s="10"/>
      <c r="D54" s="10"/>
      <c r="E54" s="9"/>
      <c r="F54" s="11"/>
      <c r="G54" s="11"/>
    </row>
    <row r="55" spans="1:7" ht="14.45" customHeight="1" x14ac:dyDescent="0.25">
      <c r="A55" s="11" t="s">
        <v>15</v>
      </c>
      <c r="B55" s="9"/>
      <c r="C55" s="10"/>
      <c r="D55" s="10"/>
      <c r="E55" s="9"/>
      <c r="F55" s="11"/>
      <c r="G55" s="11"/>
    </row>
  </sheetData>
  <mergeCells count="4">
    <mergeCell ref="A1:G1"/>
    <mergeCell ref="A2:G2"/>
    <mergeCell ref="B3:G3"/>
    <mergeCell ref="C51:F51"/>
  </mergeCells>
  <printOptions horizontalCentered="1"/>
  <pageMargins left="0.5" right="0.25" top="0.5" bottom="0.5" header="0.5" footer="0.25"/>
  <pageSetup scale="95"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Survey-Inspection FY 25-26</vt:lpstr>
      <vt:lpstr>Survey-Inspection FY 26-27</vt:lpstr>
      <vt:lpstr>Instructions!_Hlk161400883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R. Etzler</dc:creator>
  <cp:lastModifiedBy>Blincoe, Peggy@CDFA</cp:lastModifiedBy>
  <cp:lastPrinted>2024-03-18T23:17:39Z</cp:lastPrinted>
  <dcterms:created xsi:type="dcterms:W3CDTF">2001-03-20T18:40:26Z</dcterms:created>
  <dcterms:modified xsi:type="dcterms:W3CDTF">2025-03-26T19:12:07Z</dcterms:modified>
</cp:coreProperties>
</file>