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I:\FISCAL OPERATIONS\Fair STOPs\STOP Instructions Package\2018\FY17-18\"/>
    </mc:Choice>
  </mc:AlternateContent>
  <bookViews>
    <workbookView xWindow="15" yWindow="0" windowWidth="19200" windowHeight="11925" tabRatio="871"/>
  </bookViews>
  <sheets>
    <sheet name="Pg 1" sheetId="39" r:id="rId1"/>
    <sheet name="Pg 2" sheetId="40" r:id="rId2"/>
    <sheet name="Sch 1" sheetId="41" r:id="rId3"/>
    <sheet name="Sch 2" sheetId="46" r:id="rId4"/>
    <sheet name="Sch 3" sheetId="47" r:id="rId5"/>
    <sheet name="Sch 4" sheetId="42" r:id="rId6"/>
    <sheet name="Sch 6" sheetId="43" r:id="rId7"/>
    <sheet name="Sch 7" sheetId="44" r:id="rId8"/>
    <sheet name="JLA" sheetId="48" r:id="rId9"/>
  </sheets>
  <definedNames>
    <definedName name="_xlnm.Print_Area" localSheetId="8">JLA!$A$1:$H$38</definedName>
    <definedName name="_xlnm.Print_Area" localSheetId="0">'Pg 1'!$A$1:$J$44</definedName>
    <definedName name="_xlnm.Print_Area" localSheetId="1">'Pg 2'!$A$1:$H$56</definedName>
    <definedName name="_xlnm.Print_Area" localSheetId="2">'Sch 1'!$A$1:$J$67</definedName>
    <definedName name="_xlnm.Print_Area" localSheetId="3">'Sch 2'!$A$1:$C$29</definedName>
    <definedName name="_xlnm.Print_Area" localSheetId="4">'Sch 3'!$A$1:$C$31</definedName>
    <definedName name="_xlnm.Print_Area" localSheetId="6">'Sch 6'!$A$1:$G$48</definedName>
    <definedName name="_xlnm.Print_Area" localSheetId="7">'Sch 7'!$A$1:$H$45</definedName>
  </definedNames>
  <calcPr calcId="171027"/>
</workbook>
</file>

<file path=xl/calcChain.xml><?xml version="1.0" encoding="utf-8"?>
<calcChain xmlns="http://schemas.openxmlformats.org/spreadsheetml/2006/main">
  <c r="J49" i="41" l="1"/>
  <c r="J31" i="41"/>
  <c r="J28" i="39" l="1"/>
  <c r="I56" i="41"/>
  <c r="J45" i="41"/>
  <c r="J50" i="41" s="1"/>
  <c r="H39" i="44" l="1"/>
  <c r="E1" i="48" l="1"/>
  <c r="A1" i="48"/>
  <c r="H28" i="48" l="1"/>
  <c r="H17" i="48"/>
  <c r="J63" i="41"/>
  <c r="J35" i="39"/>
  <c r="J27" i="39"/>
  <c r="H30" i="48" l="1"/>
  <c r="H32" i="48" s="1"/>
  <c r="I32" i="48" s="1"/>
  <c r="J26" i="39"/>
  <c r="F1" i="40" l="1"/>
  <c r="B26" i="47" l="1"/>
  <c r="B28" i="47" s="1"/>
  <c r="B1" i="47"/>
  <c r="A1" i="47"/>
  <c r="B26" i="46"/>
  <c r="B28" i="46" s="1"/>
  <c r="B1" i="46"/>
  <c r="A1" i="46"/>
  <c r="H52" i="40" l="1"/>
  <c r="H50" i="40"/>
  <c r="H51" i="40" l="1"/>
  <c r="H18" i="44" l="1"/>
  <c r="G4" i="44" l="1"/>
  <c r="H4" i="44" s="1"/>
  <c r="C1" i="43"/>
  <c r="E1" i="44"/>
  <c r="A1" i="44"/>
  <c r="A1" i="43"/>
  <c r="G9" i="42"/>
  <c r="E1" i="42"/>
  <c r="A1" i="42"/>
  <c r="H1" i="41"/>
  <c r="F1" i="41"/>
  <c r="H49" i="40"/>
  <c r="J37" i="39"/>
  <c r="J36" i="39"/>
  <c r="J34" i="39"/>
  <c r="C1" i="40"/>
  <c r="J12" i="39"/>
  <c r="H30" i="44"/>
  <c r="H22" i="44"/>
  <c r="H32" i="44" s="1"/>
  <c r="D47" i="42"/>
  <c r="F46" i="42"/>
  <c r="F45" i="42"/>
  <c r="F44" i="42"/>
  <c r="F43" i="42"/>
  <c r="F42" i="42"/>
  <c r="F41" i="42"/>
  <c r="F40" i="42"/>
  <c r="F33" i="42"/>
  <c r="F35" i="42" s="1"/>
  <c r="F26" i="42"/>
  <c r="F19" i="42"/>
  <c r="G18" i="42"/>
  <c r="G17" i="42"/>
  <c r="G16" i="42"/>
  <c r="G15" i="42"/>
  <c r="G14" i="42"/>
  <c r="G13" i="42"/>
  <c r="G12" i="42"/>
  <c r="G11" i="42"/>
  <c r="G10" i="42"/>
  <c r="J59" i="41"/>
  <c r="J60" i="41" s="1"/>
  <c r="J61" i="41" s="1"/>
  <c r="J26" i="41"/>
  <c r="J20" i="41"/>
  <c r="J19" i="41"/>
  <c r="J6" i="41"/>
  <c r="H42" i="40"/>
  <c r="J25" i="39" s="1"/>
  <c r="J29" i="39" s="1"/>
  <c r="H21" i="40"/>
  <c r="I32" i="44" l="1"/>
  <c r="F47" i="42"/>
  <c r="H44" i="40"/>
  <c r="H48" i="40" s="1"/>
  <c r="H55" i="40" s="1"/>
  <c r="G19" i="42"/>
  <c r="G27" i="42" s="1"/>
  <c r="I5" i="40" s="1"/>
  <c r="F27" i="42"/>
  <c r="J40" i="39"/>
  <c r="I39" i="44"/>
  <c r="J21" i="41"/>
  <c r="J27" i="41" s="1"/>
  <c r="J64" i="41"/>
  <c r="H41" i="44"/>
  <c r="J15" i="39"/>
  <c r="J23" i="39" s="1"/>
  <c r="J38" i="39"/>
  <c r="J32" i="41" l="1"/>
  <c r="K61" i="41" s="1"/>
  <c r="H53" i="40"/>
  <c r="H54" i="40" s="1"/>
  <c r="H56" i="40"/>
  <c r="J31" i="39"/>
  <c r="K38" i="39" s="1"/>
  <c r="H43" i="44"/>
  <c r="I43" i="44" s="1"/>
  <c r="I41" i="44"/>
  <c r="I42" i="44" s="1"/>
  <c r="J62" i="41"/>
</calcChain>
</file>

<file path=xl/comments1.xml><?xml version="1.0" encoding="utf-8"?>
<comments xmlns="http://schemas.openxmlformats.org/spreadsheetml/2006/main">
  <authors>
    <author>thanh.nguyen</author>
  </authors>
  <commentList>
    <comment ref="A31" authorId="0" shapeId="0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See FPPC website form 802</t>
        </r>
      </text>
    </comment>
  </commentList>
</comments>
</file>

<file path=xl/comments2.xml><?xml version="1.0" encoding="utf-8"?>
<comments xmlns="http://schemas.openxmlformats.org/spreadsheetml/2006/main">
  <authors>
    <author>thanh.nguyen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thanh.nguyen:</t>
        </r>
        <r>
          <rPr>
            <sz val="9"/>
            <color indexed="81"/>
            <rFont val="Tahoma"/>
            <family val="2"/>
          </rPr>
          <t xml:space="preserve">
Input month, day, year or hour.</t>
        </r>
      </text>
    </comment>
  </commentList>
</comments>
</file>

<file path=xl/sharedStrings.xml><?xml version="1.0" encoding="utf-8"?>
<sst xmlns="http://schemas.openxmlformats.org/spreadsheetml/2006/main" count="393" uniqueCount="311">
  <si>
    <t>Location</t>
  </si>
  <si>
    <t>Account</t>
  </si>
  <si>
    <t>Number</t>
  </si>
  <si>
    <t>RESOURCES ACQUIRED:</t>
  </si>
  <si>
    <t>RESOURCES APPLIED:</t>
  </si>
  <si>
    <t>Date</t>
  </si>
  <si>
    <t>Page 1</t>
  </si>
  <si>
    <t>Page 2</t>
  </si>
  <si>
    <t>OPERATING REVENUES:</t>
  </si>
  <si>
    <t>OPERATING EXPENDITURES:</t>
  </si>
  <si>
    <t>Price per</t>
  </si>
  <si>
    <t>Number of</t>
  </si>
  <si>
    <t>Ticket</t>
  </si>
  <si>
    <t>Tickets</t>
  </si>
  <si>
    <t>Amount</t>
  </si>
  <si>
    <t>TOTAL PAID ADMISSIONS</t>
  </si>
  <si>
    <t>Courtesy Pass Admissions</t>
  </si>
  <si>
    <t>TOTAL FREE ADMISSIONS</t>
  </si>
  <si>
    <t>PARKING REVENUE</t>
  </si>
  <si>
    <t>NUMBER</t>
  </si>
  <si>
    <t>PRICE</t>
  </si>
  <si>
    <t>TOTAL REVENUE</t>
  </si>
  <si>
    <t>% PAID TO</t>
  </si>
  <si>
    <t>Schedule 1</t>
  </si>
  <si>
    <t>STATEMENT OF FINANCIAL CONDITION</t>
  </si>
  <si>
    <t>ASSETS</t>
  </si>
  <si>
    <t>NET RESOURCES</t>
  </si>
  <si>
    <t>GROUNDS ADMISSIONS</t>
  </si>
  <si>
    <t>Gate Admissions</t>
  </si>
  <si>
    <t>Discounted Admissions</t>
  </si>
  <si>
    <t>Season Passes</t>
  </si>
  <si>
    <t>Senior Citizens</t>
  </si>
  <si>
    <t>Exhibitor Passes</t>
  </si>
  <si>
    <t>Livestock Passes</t>
  </si>
  <si>
    <t>Credential Admissions</t>
  </si>
  <si>
    <t>Children under 12 Admitted Free</t>
  </si>
  <si>
    <t>Military Personnel in Uniform Admitted Free</t>
  </si>
  <si>
    <t>Children under 6 Admitted Free</t>
  </si>
  <si>
    <t>Courtesy pass admissions - current year</t>
  </si>
  <si>
    <t>Percent</t>
  </si>
  <si>
    <t>Total</t>
  </si>
  <si>
    <t>Courtesy Pass Admissions as Percent of Prior Year Gross Paid Admissions</t>
  </si>
  <si>
    <t>(Not to exceed 4% per Food and Ag Code Section 3026)</t>
  </si>
  <si>
    <t>Expenditure Classification</t>
  </si>
  <si>
    <t>Pay Rate</t>
  </si>
  <si>
    <t xml:space="preserve">Number of </t>
  </si>
  <si>
    <t>Months</t>
  </si>
  <si>
    <t>Per</t>
  </si>
  <si>
    <t>Total Per Account</t>
  </si>
  <si>
    <t>Acct No.</t>
  </si>
  <si>
    <t>Concessions</t>
  </si>
  <si>
    <t>Motorized Racing</t>
  </si>
  <si>
    <t>Schedule 6</t>
  </si>
  <si>
    <t>Prior Year Revenue Adjustment</t>
  </si>
  <si>
    <t>Admissions to Grounds</t>
  </si>
  <si>
    <t>Industrial and Commercial Space</t>
  </si>
  <si>
    <t>Exhibits</t>
  </si>
  <si>
    <t>Horse Show</t>
  </si>
  <si>
    <t>Horse Racing (Fairtime Pari-Mutuel)</t>
  </si>
  <si>
    <t>Horse Racing (Satellite Wagering)</t>
  </si>
  <si>
    <t>Fair Attractions</t>
  </si>
  <si>
    <t>Interim Attractions</t>
  </si>
  <si>
    <t>Miscellaneous Fair</t>
  </si>
  <si>
    <t>Miscellaneous Non-Fair Programs</t>
  </si>
  <si>
    <t>Interim Revenue</t>
  </si>
  <si>
    <t>Other Operating Revenue</t>
  </si>
  <si>
    <t>Administration</t>
  </si>
  <si>
    <t>Maintenance &amp; General Operations</t>
  </si>
  <si>
    <t>Publicity</t>
  </si>
  <si>
    <t>Attendance Operations</t>
  </si>
  <si>
    <t>Premiums (For Exhibit programs only)</t>
  </si>
  <si>
    <t>Horse Races (Fairtime Pari-Mutuel)</t>
  </si>
  <si>
    <t>Horse Races (Satellite Wagering)</t>
  </si>
  <si>
    <t>Fair Entertainment Expense</t>
  </si>
  <si>
    <t>Interim Entertainment Expense</t>
  </si>
  <si>
    <t>Equipment (Funded by Fair)</t>
  </si>
  <si>
    <t xml:space="preserve">Prior Year Expense Adjustment </t>
  </si>
  <si>
    <t xml:space="preserve">Cash (over/under) </t>
  </si>
  <si>
    <t>Other Operating Expense</t>
  </si>
  <si>
    <t>TOTAL ADMISSIONS TO FAIRGROUNDS (Account 41000)</t>
  </si>
  <si>
    <t>Cash over/under (Account 85000)</t>
  </si>
  <si>
    <t>Fairtime (Account 47100)</t>
  </si>
  <si>
    <t>Various</t>
  </si>
  <si>
    <t>Schedule 4</t>
  </si>
  <si>
    <t xml:space="preserve">Capital Project Reimbursement Funds </t>
  </si>
  <si>
    <t>DEPRECIATION:</t>
  </si>
  <si>
    <t>TOTAL DISPOSITIONS OF FIXED ASSETS</t>
  </si>
  <si>
    <t>Other Fixed Assets</t>
  </si>
  <si>
    <t>Equipment</t>
  </si>
  <si>
    <t>Buildings &amp; Improvements</t>
  </si>
  <si>
    <t>Land</t>
  </si>
  <si>
    <t>TOTAL ACQUISITIONS OF FIXED ASSETS</t>
  </si>
  <si>
    <t>Construction in Progress</t>
  </si>
  <si>
    <t>New Construction</t>
  </si>
  <si>
    <t>Leasehold Improvements</t>
  </si>
  <si>
    <t>Land Improvements</t>
  </si>
  <si>
    <t>Building Improvements</t>
  </si>
  <si>
    <t>ADA Projects</t>
  </si>
  <si>
    <t>Buildings &amp; Improvements:</t>
  </si>
  <si>
    <t>ACQUISITIONS OF FIXED ASSETS:</t>
  </si>
  <si>
    <t>Schedule 7</t>
  </si>
  <si>
    <t>Number(s)</t>
  </si>
  <si>
    <t>CEO's Signature</t>
  </si>
  <si>
    <t>Account Number(s)</t>
  </si>
  <si>
    <t>11100-11800 *</t>
  </si>
  <si>
    <t>13100-13300</t>
  </si>
  <si>
    <t xml:space="preserve">Deferred Charges </t>
  </si>
  <si>
    <t>14100, 14700-16200</t>
  </si>
  <si>
    <t xml:space="preserve">Other Assets </t>
  </si>
  <si>
    <t xml:space="preserve">Construction in Progress </t>
  </si>
  <si>
    <t xml:space="preserve">Leasehold Improvements </t>
  </si>
  <si>
    <t>Computer Software, Land Use Rights, Patents, Copyrights, Trademarks, etc.</t>
  </si>
  <si>
    <t xml:space="preserve">Non-Amortizable Intangible Assets </t>
  </si>
  <si>
    <t>21200 &amp; 21250</t>
  </si>
  <si>
    <t>22100-22600</t>
  </si>
  <si>
    <t>21300, 22700, 22900 &amp; 23000</t>
  </si>
  <si>
    <t>Insurance Fees Payable</t>
  </si>
  <si>
    <t>Accounts Payable</t>
  </si>
  <si>
    <t>Payroll Liabilities</t>
  </si>
  <si>
    <t xml:space="preserve">Deferred Revenue </t>
  </si>
  <si>
    <t xml:space="preserve">Other Liabilities </t>
  </si>
  <si>
    <t>Compensated Absences Liability</t>
  </si>
  <si>
    <t>Net Property, Plant &amp; Equipment</t>
  </si>
  <si>
    <t>Accounts Receivable, Net of Allowance for Doubtful Accounts</t>
  </si>
  <si>
    <t xml:space="preserve">Guaranteed Deposits </t>
  </si>
  <si>
    <t xml:space="preserve">LIABILITIES   </t>
  </si>
  <si>
    <t>Net Resources-Capital Assets, Less Related Debt</t>
  </si>
  <si>
    <t>DISPOSITIONS OF FIXED ASSETS (Salvaged, Sold, etc.):</t>
  </si>
  <si>
    <t>Net Buildings &amp; Improvements</t>
  </si>
  <si>
    <t>Reference</t>
  </si>
  <si>
    <t>from page 2</t>
  </si>
  <si>
    <t xml:space="preserve">Operating Revenues </t>
  </si>
  <si>
    <t>to page 2</t>
  </si>
  <si>
    <t>Contributions from Other Gov't (non-F&amp;E) Sources</t>
  </si>
  <si>
    <t>Other (e.g. Flex Capital)</t>
  </si>
  <si>
    <t>Depreciation Expense</t>
  </si>
  <si>
    <t>from Sch 1</t>
  </si>
  <si>
    <t>Junior Livestock Auction Reserve</t>
  </si>
  <si>
    <t>to page 1</t>
  </si>
  <si>
    <t>to page 1 &amp; sch 7</t>
  </si>
  <si>
    <t xml:space="preserve">State (Local/Base) Allocation </t>
  </si>
  <si>
    <t>from page 1</t>
  </si>
  <si>
    <t>Other Funds (e.g. County, Supplemental, Fiscal Ass't)</t>
  </si>
  <si>
    <t>INCREASE/(DECREASE) IN NET RESOURCES DURING THE YEAR</t>
  </si>
  <si>
    <t>Prior Year</t>
  </si>
  <si>
    <t xml:space="preserve">     TOTAL OPERATING REVENUES </t>
  </si>
  <si>
    <t xml:space="preserve">     TOTAL OPERATING EXPENDITURES</t>
  </si>
  <si>
    <t>* If restricted funds are included in cash accounts #11100 through #11800, these funds must be disclosed in a footnote to this report.</t>
  </si>
  <si>
    <t>Property, Plant &amp; Equipment:</t>
  </si>
  <si>
    <t>Debt ratio (total liabilities/total assets)</t>
  </si>
  <si>
    <t xml:space="preserve">Net Resources-Restricted </t>
  </si>
  <si>
    <t>Net Resources-Unrestricted</t>
  </si>
  <si>
    <t>Intangibles:</t>
  </si>
  <si>
    <t>Net Intangibles</t>
  </si>
  <si>
    <t>Less: A/D on Dispositions of Fixed Assets above</t>
  </si>
  <si>
    <t>Fair Code</t>
  </si>
  <si>
    <t>Fair Code:</t>
  </si>
  <si>
    <t>Debt-to-equity ratio (total liabilities/total net resources)</t>
  </si>
  <si>
    <t>** Accumulated depreciation and accumulated amortization should be entered in this form as negative amounts.</t>
  </si>
  <si>
    <t>SUMMARY OF OPERATIONS</t>
  </si>
  <si>
    <t>Fair Name:</t>
  </si>
  <si>
    <t>Fair Name</t>
  </si>
  <si>
    <t>Less Accumulated Amortization  **</t>
  </si>
  <si>
    <t>STATEMENT OF OPERATIONS - OPERATING FUND</t>
  </si>
  <si>
    <t>Cash-Unrestricted</t>
  </si>
  <si>
    <t xml:space="preserve">Cash-Restricted </t>
  </si>
  <si>
    <t>Total Cash</t>
  </si>
  <si>
    <t>DEBT (ASSOCIATED WITH FIXED ASSETS)</t>
  </si>
  <si>
    <t xml:space="preserve">Totals </t>
  </si>
  <si>
    <t>Civil Service Class Title</t>
  </si>
  <si>
    <t>Major Maintenance Projects (MMP)</t>
  </si>
  <si>
    <t>TOTAL RESOURCES APPLIED</t>
  </si>
  <si>
    <t>TOTAL RESOURCES ACQUIRED</t>
  </si>
  <si>
    <t>TOTAL Account 47100</t>
  </si>
  <si>
    <t>PAID ADMISSIONS:</t>
  </si>
  <si>
    <t>FREE ADMISSIONS:</t>
  </si>
  <si>
    <t>Total number of paid admissions - prior year</t>
  </si>
  <si>
    <t>Long Term Debt (current and long-term portions)</t>
  </si>
  <si>
    <t>Less Accumulated Depreciation-Buildings &amp; Improvements **</t>
  </si>
  <si>
    <t>Less Accumulated Depreciation-Equipment **</t>
  </si>
  <si>
    <t>Less Accumulated Depreciation-Leasehold Improvements **</t>
  </si>
  <si>
    <t>Total Property, Plant &amp; Equipment</t>
  </si>
  <si>
    <t>Total Accumulated Depreciation</t>
  </si>
  <si>
    <t xml:space="preserve">Add:  Annual Depreciation Expense </t>
  </si>
  <si>
    <t>Other (provide description):</t>
  </si>
  <si>
    <t>Carnivals</t>
  </si>
  <si>
    <t>Prior Year Audit Adjustment(s)</t>
  </si>
  <si>
    <t>Unrestricted Reserve Percentage</t>
  </si>
  <si>
    <t>Total Net Resources (without JLA Reserve):</t>
  </si>
  <si>
    <t>various</t>
  </si>
  <si>
    <t>One-time Revenue Sources</t>
  </si>
  <si>
    <t xml:space="preserve"> (fire camp, sale of property, capital project audit adj)</t>
  </si>
  <si>
    <t>Total # of Permanent Positions (see below)</t>
  </si>
  <si>
    <t>Training Allocation &amp; Other Fiscal &amp; Admin Assistance (F&amp;E)</t>
  </si>
  <si>
    <t>State (Local/Base) Allocation(s) (F&amp;E)</t>
  </si>
  <si>
    <t>Permanent positions must include all permanent full &amp; part-time employees (only employees receiving medical benefits).</t>
  </si>
  <si>
    <t>Do NOT include seasonals or 119 day employees.</t>
  </si>
  <si>
    <t>This data is required for the full year, not year-end figures. However, please avoid double-counting the same position.</t>
  </si>
  <si>
    <t>E.g.  A position that is filled throughout the year by 2 individuals should be counted as one permanent position.</t>
  </si>
  <si>
    <t>Capital Project Reimbursements</t>
  </si>
  <si>
    <t>Please provide the breakdown of permanent full and part-time employees and permanent intermittents.</t>
  </si>
  <si>
    <t>Schedule 2</t>
  </si>
  <si>
    <t>City</t>
  </si>
  <si>
    <t>Horse Racing Expenses (supplies)</t>
  </si>
  <si>
    <t>Long-Term Debt (payoff/down loans)</t>
  </si>
  <si>
    <t>Administration Expenses (travel, audit, office supplies, training)</t>
  </si>
  <si>
    <t>Maintenance &amp; General Operations Expenses (payroll, training, utilities, supplies and equipment)</t>
  </si>
  <si>
    <t>Fair Event Expenses (advertising, attendance supplies, exhibit supplies)</t>
  </si>
  <si>
    <t>Premium Expenses (awards, ribbons, trophies)</t>
  </si>
  <si>
    <t>Satellite Wagering Facility Expenses (supplies)</t>
  </si>
  <si>
    <t>Capital Improvements (building improvements, land improvements, new construction)</t>
  </si>
  <si>
    <t>Large Equipment (vehicles, forklifts, tractors)</t>
  </si>
  <si>
    <t>Other (please specify)</t>
  </si>
  <si>
    <t>Schedule 3</t>
  </si>
  <si>
    <t>State Required trainings</t>
  </si>
  <si>
    <t>Western Fairs Association Annual Convention</t>
  </si>
  <si>
    <t>Fall Managers Conference</t>
  </si>
  <si>
    <t>Maintenance Mania</t>
  </si>
  <si>
    <t>Event Sales &amp; Management Symposium</t>
  </si>
  <si>
    <t>Fair Regional Training</t>
  </si>
  <si>
    <t>New Fair CEO Orientation</t>
  </si>
  <si>
    <t>Strategic Planning</t>
  </si>
  <si>
    <t>Board of Director Training</t>
  </si>
  <si>
    <t>Description</t>
  </si>
  <si>
    <t xml:space="preserve">This schedule is only required by Class I-X to IV+ fairs that received </t>
  </si>
  <si>
    <t>Please include permanent intermittents.</t>
  </si>
  <si>
    <t>DAA # or fair name abbreviation</t>
  </si>
  <si>
    <t>This schedule is only required by Class I-X to IV+ fairs that received training</t>
  </si>
  <si>
    <t>Pension Expense</t>
  </si>
  <si>
    <t>Unrestricted Net Position-Pension</t>
  </si>
  <si>
    <t>Operating Expenditure</t>
  </si>
  <si>
    <t>NET OPERATING PROFIT/(LOSS) BEFORE DEPRECIATION &amp; PENSION</t>
  </si>
  <si>
    <t>NET OPERATING PROFIT/(LOSS) AFTER DEPRECIATION &amp; PENSION</t>
  </si>
  <si>
    <t>NET PROFIT/(LOSS) BEFORE DEPRECIATION &amp; PENSION</t>
  </si>
  <si>
    <t>PROFIT MARGIN RATIO BEFORE DEPRECIATION &amp; PENSION</t>
  </si>
  <si>
    <t>NET PROFIT/(LOSS) AFTER DEPRECIATION &amp; PENSION</t>
  </si>
  <si>
    <t>PROFIT MARGIN RATIO AFTER DEPRECIATION &amp; PENSION</t>
  </si>
  <si>
    <t>Net Pension Liability</t>
  </si>
  <si>
    <t>Ratio of Leave Liability Covered by Cash***</t>
  </si>
  <si>
    <t>*** If number is under 1.0, the Fair has insufficient funds to fully payout leave.</t>
  </si>
  <si>
    <t>STATEMENT OF OPERATIONS - JUNIOR LIVESTOCK AUCTION</t>
  </si>
  <si>
    <t>DETAIL</t>
  </si>
  <si>
    <t>AUCTION REVENUES:</t>
  </si>
  <si>
    <t>Percentage from Auction Sales</t>
  </si>
  <si>
    <t>Sponsorships</t>
  </si>
  <si>
    <t>Advertising Sales</t>
  </si>
  <si>
    <t>Reimbursements</t>
  </si>
  <si>
    <t>Other (List)</t>
  </si>
  <si>
    <t>TOTAL REVENUES</t>
  </si>
  <si>
    <t>AUCTION EXPENDITURES:</t>
  </si>
  <si>
    <t>Jr. Livestock BBQ, lunch, dinner, etc.</t>
  </si>
  <si>
    <t>Labor Costs</t>
  </si>
  <si>
    <t>Supplies &amp; Expense</t>
  </si>
  <si>
    <t>Publicity and Marketing</t>
  </si>
  <si>
    <t>Leases and /or Rentals</t>
  </si>
  <si>
    <t>Fuel &amp; Utilities</t>
  </si>
  <si>
    <t>Prior Year  Expenditure Adjustment</t>
  </si>
  <si>
    <t>TOTAL EXPENDITURES</t>
  </si>
  <si>
    <t>NET JLA INCOME</t>
  </si>
  <si>
    <t xml:space="preserve">INFORMATION ONLY: </t>
  </si>
  <si>
    <t>Payment from Buyers / Payment to Sellers</t>
  </si>
  <si>
    <t>(Excluding the percentage retained to offset the expenses)</t>
  </si>
  <si>
    <t>Percentage Retained by Fair/Committee</t>
  </si>
  <si>
    <t>%</t>
  </si>
  <si>
    <t>PROPERTY, PLANT &amp; EQUIPMENT ACQUISITIONS &amp; DISPOSITIONS</t>
  </si>
  <si>
    <t>Compensated</t>
  </si>
  <si>
    <t>Leave Liability</t>
  </si>
  <si>
    <t>Less/Add: Prior Year Audit Adjustment</t>
  </si>
  <si>
    <t>TOTAL NET RESOURCES, June 30</t>
  </si>
  <si>
    <t>TOTAL NET RESOURCES, July 1</t>
  </si>
  <si>
    <t>FY 2016/2017 general allocation funds.</t>
  </si>
  <si>
    <t xml:space="preserve">PROPERTY, PLANT &amp; EQUIPMENT, July 1: </t>
  </si>
  <si>
    <t>PROPERTY, PLANT &amp; EQUIPMENT, June 30</t>
  </si>
  <si>
    <t>Accumulated Depreciation, July 1</t>
  </si>
  <si>
    <t>ACCUMULATED DEPRECIATION, June 30</t>
  </si>
  <si>
    <t>PROPERTY, PLANT &amp; EQUIPMENT, NET OF DEPRECIATION, June 30</t>
  </si>
  <si>
    <t xml:space="preserve">NET RESOURCES-CAPITAL ASSETS (less related debt), June 30: </t>
  </si>
  <si>
    <t>RESOURCES, July 1:</t>
  </si>
  <si>
    <t>RESOURCES, June 30:</t>
  </si>
  <si>
    <t>To Sch 1</t>
  </si>
  <si>
    <t>July 1, 2017 to June 30, 2018</t>
  </si>
  <si>
    <t>FY 2017/2018 Fair Theme</t>
  </si>
  <si>
    <t>June 30, 2018</t>
  </si>
  <si>
    <t>FY 2017/2018 General Allocation</t>
  </si>
  <si>
    <t>Total General Allocation Spent in FY 17/18</t>
  </si>
  <si>
    <t>Total General Allocation Received in FY 17/18</t>
  </si>
  <si>
    <t xml:space="preserve">Remaining Unspent FY 17/18 General Allocation </t>
  </si>
  <si>
    <t>Total Training Allocation Spent in FY 17/18</t>
  </si>
  <si>
    <t>Total Training Allocation Received in FY 17/18</t>
  </si>
  <si>
    <t xml:space="preserve">Remaining Unspent FY 17/18 Training Allocation </t>
  </si>
  <si>
    <t>reimbursement(s) during FY 2017/2018.</t>
  </si>
  <si>
    <t>FY 2017/2018 Training Allocation</t>
  </si>
  <si>
    <t>FY 2017/2018 FAIR STATISTICS</t>
  </si>
  <si>
    <t>Deferred Outflows of Resources - Pension</t>
  </si>
  <si>
    <t>Deferred Outflows of Resources - OPEB</t>
  </si>
  <si>
    <t>NET OPEB Liability</t>
  </si>
  <si>
    <t>Unrestricted Net Position-Pension/OPEB</t>
  </si>
  <si>
    <t>Deferred Inflows of Resources - OPEB</t>
  </si>
  <si>
    <t>Deferred Inflows of Resources - Pension</t>
  </si>
  <si>
    <t>DEFERRED OUTFLOWS OF RESOURCES</t>
  </si>
  <si>
    <t>Total Assets and Deferred Outflow of Resources</t>
  </si>
  <si>
    <t>DEFERRED INFLOWS OF RESOURCES</t>
  </si>
  <si>
    <t>Total Liabilities and Deferred Inflow of Resources</t>
  </si>
  <si>
    <t>Total Liabilities</t>
  </si>
  <si>
    <t>Total Assets</t>
  </si>
  <si>
    <t>Total Net Resources</t>
  </si>
  <si>
    <t>Total Liabilities &amp; Net Resources &amp; Deferred Inflow of Resources</t>
  </si>
  <si>
    <t>OPEB Expense</t>
  </si>
  <si>
    <t>Permanent Positions on Payroll for FY 2017/2018</t>
  </si>
  <si>
    <t>Total Deferred Outflows of Resources</t>
  </si>
  <si>
    <t>Total Deferred Inflows of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</si>
</sst>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 d\,\ yyyy;@"/>
  </numFmts>
  <fonts count="27">
    <font>
      <sz val="10"/>
      <name val="MS Sans Serif"/>
    </font>
    <font>
      <sz val="10"/>
      <name val="Univers (WN)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Univers (WN)"/>
    </font>
    <font>
      <sz val="10"/>
      <name val="Arial"/>
      <family val="2"/>
    </font>
    <font>
      <sz val="8"/>
      <name val="MS Sans Serif"/>
      <family val="2"/>
    </font>
    <font>
      <b/>
      <sz val="8"/>
      <name val="Univers (WN)"/>
    </font>
    <font>
      <b/>
      <sz val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4"/>
      <color rgb="FFFF0000"/>
      <name val="Arial"/>
      <family val="2"/>
    </font>
    <font>
      <sz val="10"/>
      <color theme="1"/>
      <name val="Univers (WN)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Univers (WN)"/>
    </font>
    <font>
      <sz val="10"/>
      <color rgb="FFFF0000"/>
      <name val="Arial"/>
      <family val="2"/>
    </font>
    <font>
      <sz val="10"/>
      <color theme="8" tint="0.59999389629810485"/>
      <name val="Arial"/>
      <family val="2"/>
    </font>
    <font>
      <sz val="9"/>
      <name val="MS Sans Serif"/>
      <family val="2"/>
    </font>
    <font>
      <sz val="10"/>
      <color rgb="FF000000"/>
      <name val="MS Sans Serif"/>
    </font>
    <font>
      <b/>
      <sz val="10"/>
      <name val="MS Sans Serif"/>
    </font>
  </fonts>
  <fills count="10">
    <fill>
      <patternFill patternType="none"/>
    </fill>
    <fill>
      <patternFill patternType="gray125"/>
    </fill>
    <fill>
      <patternFill patternType="lightTrellis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mediumGray"/>
    </fill>
    <fill>
      <patternFill patternType="lightTrellis">
        <bgColor theme="0"/>
      </patternFill>
    </fill>
    <fill>
      <patternFill patternType="solid">
        <fgColor rgb="FFFFFF00"/>
        <bgColor indexed="64"/>
      </patternFill>
    </fill>
    <fill>
      <patternFill patternType="lightTrellis">
        <bgColor rgb="FFFFFF00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 style="thin">
        <color indexed="64"/>
      </left>
      <right/>
      <top/>
      <bottom style="hair">
        <color indexed="18"/>
      </bottom>
      <diagonal/>
    </border>
    <border>
      <left style="double">
        <color indexed="64"/>
      </left>
      <right style="double">
        <color indexed="64"/>
      </right>
      <top/>
      <bottom style="hair">
        <color indexed="1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18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18"/>
      </top>
      <bottom style="hair">
        <color indexed="18"/>
      </bottom>
      <diagonal/>
    </border>
    <border>
      <left style="double">
        <color indexed="64"/>
      </left>
      <right/>
      <top style="double">
        <color indexed="64"/>
      </top>
      <bottom style="hair">
        <color indexed="18"/>
      </bottom>
      <diagonal/>
    </border>
    <border>
      <left/>
      <right/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 style="double">
        <color indexed="64"/>
      </top>
      <bottom style="hair">
        <color indexed="18"/>
      </bottom>
      <diagonal/>
    </border>
    <border>
      <left/>
      <right style="thin">
        <color indexed="64"/>
      </right>
      <top/>
      <bottom style="hair">
        <color indexed="1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1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539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right"/>
    </xf>
    <xf numFmtId="0" fontId="5" fillId="0" borderId="1" xfId="0" applyFont="1" applyFill="1" applyBorder="1"/>
    <xf numFmtId="0" fontId="6" fillId="0" borderId="0" xfId="0" applyFont="1"/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Protection="1">
      <protection locked="0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left"/>
    </xf>
    <xf numFmtId="3" fontId="6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left"/>
      <protection locked="0"/>
    </xf>
    <xf numFmtId="40" fontId="6" fillId="0" borderId="0" xfId="2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3" fontId="3" fillId="0" borderId="2" xfId="1" applyNumberFormat="1" applyFont="1" applyFill="1" applyBorder="1" applyAlignment="1" applyProtection="1">
      <alignment horizontal="left"/>
    </xf>
    <xf numFmtId="0" fontId="6" fillId="0" borderId="2" xfId="0" applyFont="1" applyBorder="1"/>
    <xf numFmtId="0" fontId="3" fillId="0" borderId="0" xfId="0" applyFont="1" applyAlignment="1">
      <alignment horizontal="right"/>
    </xf>
    <xf numFmtId="0" fontId="6" fillId="0" borderId="3" xfId="0" applyFont="1" applyBorder="1"/>
    <xf numFmtId="0" fontId="6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Border="1" applyAlignment="1" applyProtection="1">
      <alignment horizontal="centerContinuous"/>
      <protection locked="0"/>
    </xf>
    <xf numFmtId="0" fontId="5" fillId="0" borderId="0" xfId="1" applyFont="1" applyFill="1" applyAlignment="1" applyProtection="1">
      <alignment horizontal="centerContinuous"/>
      <protection locked="0"/>
    </xf>
    <xf numFmtId="3" fontId="8" fillId="0" borderId="0" xfId="1" applyNumberFormat="1" applyFont="1" applyFill="1" applyAlignment="1" applyProtection="1">
      <alignment horizontal="right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40" fontId="5" fillId="0" borderId="4" xfId="2" applyFont="1" applyFill="1" applyBorder="1" applyProtection="1">
      <protection locked="0"/>
    </xf>
    <xf numFmtId="40" fontId="5" fillId="0" borderId="4" xfId="2" applyFont="1" applyFill="1" applyBorder="1" applyAlignment="1" applyProtection="1">
      <alignment horizontal="center"/>
      <protection locked="0"/>
    </xf>
    <xf numFmtId="3" fontId="5" fillId="0" borderId="4" xfId="2" applyNumberFormat="1" applyFont="1" applyFill="1" applyBorder="1" applyProtection="1">
      <protection locked="0"/>
    </xf>
    <xf numFmtId="0" fontId="5" fillId="0" borderId="5" xfId="1" applyFont="1" applyFill="1" applyBorder="1" applyAlignment="1" applyProtection="1">
      <alignment horizontal="left"/>
      <protection locked="0"/>
    </xf>
    <xf numFmtId="40" fontId="5" fillId="0" borderId="5" xfId="2" applyFont="1" applyFill="1" applyBorder="1" applyProtection="1">
      <protection locked="0"/>
    </xf>
    <xf numFmtId="40" fontId="5" fillId="0" borderId="5" xfId="2" applyFont="1" applyFill="1" applyBorder="1" applyAlignment="1" applyProtection="1">
      <alignment horizontal="center"/>
      <protection locked="0"/>
    </xf>
    <xf numFmtId="3" fontId="5" fillId="0" borderId="5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 applyProtection="1">
      <alignment horizontal="centerContinuous"/>
      <protection locked="0"/>
    </xf>
    <xf numFmtId="0" fontId="6" fillId="0" borderId="6" xfId="1" applyFont="1" applyFill="1" applyBorder="1" applyAlignment="1" applyProtection="1">
      <alignment horizontal="center"/>
    </xf>
    <xf numFmtId="0" fontId="6" fillId="0" borderId="7" xfId="1" applyFont="1" applyFill="1" applyBorder="1" applyAlignment="1"/>
    <xf numFmtId="0" fontId="6" fillId="0" borderId="8" xfId="1" applyFont="1" applyFill="1" applyBorder="1" applyAlignment="1">
      <alignment horizontal="center"/>
    </xf>
    <xf numFmtId="0" fontId="6" fillId="0" borderId="9" xfId="1" applyFont="1" applyFill="1" applyBorder="1" applyAlignment="1"/>
    <xf numFmtId="0" fontId="6" fillId="0" borderId="10" xfId="1" applyFont="1" applyFill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6" fontId="6" fillId="0" borderId="10" xfId="4" applyNumberFormat="1" applyFont="1" applyFill="1" applyBorder="1" applyProtection="1">
      <protection locked="0"/>
    </xf>
    <xf numFmtId="0" fontId="6" fillId="0" borderId="11" xfId="4" applyNumberFormat="1" applyFont="1" applyFill="1" applyBorder="1" applyAlignment="1" applyProtection="1">
      <alignment horizontal="center"/>
    </xf>
    <xf numFmtId="6" fontId="6" fillId="0" borderId="12" xfId="4" applyNumberFormat="1" applyFont="1" applyFill="1" applyBorder="1" applyProtection="1">
      <protection locked="0"/>
    </xf>
    <xf numFmtId="0" fontId="6" fillId="0" borderId="10" xfId="1" applyFont="1" applyFill="1" applyBorder="1" applyAlignment="1"/>
    <xf numFmtId="3" fontId="6" fillId="0" borderId="10" xfId="1" applyNumberFormat="1" applyFont="1" applyFill="1" applyBorder="1" applyAlignment="1"/>
    <xf numFmtId="0" fontId="6" fillId="0" borderId="11" xfId="1" applyNumberFormat="1" applyFont="1" applyFill="1" applyBorder="1" applyAlignment="1">
      <alignment horizontal="center"/>
    </xf>
    <xf numFmtId="0" fontId="6" fillId="0" borderId="11" xfId="1" applyNumberFormat="1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3" fontId="6" fillId="0" borderId="13" xfId="1" applyNumberFormat="1" applyFont="1" applyFill="1" applyBorder="1" applyAlignment="1"/>
    <xf numFmtId="0" fontId="3" fillId="0" borderId="13" xfId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16" xfId="1" applyFont="1" applyFill="1" applyBorder="1" applyAlignment="1"/>
    <xf numFmtId="3" fontId="3" fillId="0" borderId="0" xfId="1" applyNumberFormat="1" applyFont="1" applyFill="1" applyAlignment="1" applyProtection="1">
      <alignment horizontal="left"/>
    </xf>
    <xf numFmtId="0" fontId="6" fillId="0" borderId="17" xfId="1" applyFont="1" applyFill="1" applyBorder="1" applyAlignment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6" fillId="0" borderId="19" xfId="1" applyFont="1" applyFill="1" applyBorder="1" applyAlignment="1" applyProtection="1">
      <alignment horizontal="center"/>
    </xf>
    <xf numFmtId="3" fontId="6" fillId="0" borderId="20" xfId="1" applyNumberFormat="1" applyFont="1" applyFill="1" applyBorder="1" applyAlignment="1"/>
    <xf numFmtId="0" fontId="3" fillId="0" borderId="21" xfId="1" applyFont="1" applyFill="1" applyBorder="1" applyAlignment="1" applyProtection="1"/>
    <xf numFmtId="0" fontId="6" fillId="0" borderId="20" xfId="1" applyFont="1" applyFill="1" applyBorder="1" applyAlignment="1" applyProtection="1">
      <alignment horizontal="center"/>
    </xf>
    <xf numFmtId="0" fontId="6" fillId="0" borderId="16" xfId="1" applyFont="1" applyFill="1" applyBorder="1" applyAlignment="1">
      <alignment horizontal="left"/>
    </xf>
    <xf numFmtId="3" fontId="6" fillId="0" borderId="22" xfId="1" applyNumberFormat="1" applyFont="1" applyFill="1" applyBorder="1" applyAlignment="1"/>
    <xf numFmtId="0" fontId="6" fillId="0" borderId="23" xfId="1" applyFont="1" applyFill="1" applyBorder="1" applyAlignment="1" applyProtection="1">
      <alignment horizontal="center"/>
    </xf>
    <xf numFmtId="0" fontId="6" fillId="0" borderId="21" xfId="1" applyFont="1" applyFill="1" applyBorder="1" applyAlignment="1" applyProtection="1"/>
    <xf numFmtId="0" fontId="6" fillId="0" borderId="16" xfId="0" applyFont="1" applyBorder="1"/>
    <xf numFmtId="0" fontId="6" fillId="0" borderId="24" xfId="0" applyFont="1" applyBorder="1"/>
    <xf numFmtId="40" fontId="6" fillId="0" borderId="25" xfId="2" applyFont="1" applyBorder="1" applyProtection="1">
      <protection locked="0"/>
    </xf>
    <xf numFmtId="38" fontId="6" fillId="0" borderId="26" xfId="3" applyFont="1" applyBorder="1" applyProtection="1">
      <protection locked="0"/>
    </xf>
    <xf numFmtId="38" fontId="6" fillId="0" borderId="27" xfId="3" applyFont="1" applyBorder="1" applyProtection="1">
      <protection locked="0"/>
    </xf>
    <xf numFmtId="38" fontId="6" fillId="0" borderId="28" xfId="3" applyFont="1" applyBorder="1" applyProtection="1">
      <protection locked="0"/>
    </xf>
    <xf numFmtId="38" fontId="6" fillId="0" borderId="29" xfId="3" applyFont="1" applyBorder="1" applyProtection="1"/>
    <xf numFmtId="40" fontId="6" fillId="0" borderId="26" xfId="2" applyFont="1" applyBorder="1"/>
    <xf numFmtId="38" fontId="6" fillId="0" borderId="25" xfId="3" applyFont="1" applyBorder="1" applyProtection="1">
      <protection locked="0"/>
    </xf>
    <xf numFmtId="38" fontId="6" fillId="2" borderId="27" xfId="3" applyFont="1" applyFill="1" applyBorder="1"/>
    <xf numFmtId="38" fontId="6" fillId="0" borderId="4" xfId="3" applyFont="1" applyBorder="1" applyProtection="1">
      <protection locked="0"/>
    </xf>
    <xf numFmtId="38" fontId="6" fillId="2" borderId="29" xfId="3" applyFont="1" applyFill="1" applyBorder="1"/>
    <xf numFmtId="38" fontId="6" fillId="0" borderId="30" xfId="3" applyFont="1" applyBorder="1" applyProtection="1"/>
    <xf numFmtId="0" fontId="6" fillId="0" borderId="7" xfId="0" applyFont="1" applyBorder="1"/>
    <xf numFmtId="38" fontId="6" fillId="0" borderId="24" xfId="3" applyFont="1" applyBorder="1"/>
    <xf numFmtId="38" fontId="6" fillId="0" borderId="0" xfId="3" applyFont="1" applyBorder="1"/>
    <xf numFmtId="38" fontId="6" fillId="0" borderId="0" xfId="3" applyFont="1"/>
    <xf numFmtId="0" fontId="3" fillId="0" borderId="0" xfId="0" applyFont="1"/>
    <xf numFmtId="0" fontId="6" fillId="0" borderId="28" xfId="0" applyFont="1" applyBorder="1" applyProtection="1">
      <protection locked="0"/>
    </xf>
    <xf numFmtId="0" fontId="6" fillId="0" borderId="20" xfId="1" applyFont="1" applyFill="1" applyBorder="1" applyAlignment="1" applyProtection="1">
      <alignment horizontal="left"/>
    </xf>
    <xf numFmtId="0" fontId="6" fillId="0" borderId="21" xfId="1" applyFont="1" applyFill="1" applyBorder="1" applyAlignment="1" applyProtection="1">
      <alignment horizontal="left" indent="1"/>
    </xf>
    <xf numFmtId="0" fontId="6" fillId="0" borderId="22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right"/>
      <protection locked="0"/>
    </xf>
    <xf numFmtId="0" fontId="6" fillId="0" borderId="0" xfId="5" applyFont="1" applyProtection="1">
      <protection locked="0"/>
    </xf>
    <xf numFmtId="3" fontId="6" fillId="0" borderId="0" xfId="5" applyNumberFormat="1" applyFont="1" applyBorder="1" applyAlignment="1" applyProtection="1">
      <alignment horizontal="centerContinuous"/>
      <protection locked="0"/>
    </xf>
    <xf numFmtId="0" fontId="6" fillId="0" borderId="0" xfId="5" applyFont="1" applyBorder="1" applyAlignment="1" applyProtection="1">
      <alignment horizontal="centerContinuous"/>
      <protection locked="0"/>
    </xf>
    <xf numFmtId="0" fontId="6" fillId="0" borderId="0" xfId="5" applyFont="1" applyAlignment="1" applyProtection="1">
      <alignment horizontal="centerContinuous"/>
      <protection locked="0"/>
    </xf>
    <xf numFmtId="0" fontId="3" fillId="0" borderId="0" xfId="5" applyFont="1" applyBorder="1" applyAlignment="1" applyProtection="1">
      <alignment horizontal="centerContinuous"/>
      <protection locked="0"/>
    </xf>
    <xf numFmtId="0" fontId="6" fillId="0" borderId="0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10" fillId="0" borderId="0" xfId="5" applyFont="1" applyProtection="1">
      <protection locked="0"/>
    </xf>
    <xf numFmtId="3" fontId="10" fillId="0" borderId="0" xfId="5" applyNumberFormat="1" applyFont="1" applyBorder="1" applyAlignment="1" applyProtection="1">
      <alignment horizontal="centerContinuous"/>
      <protection locked="0"/>
    </xf>
    <xf numFmtId="0" fontId="10" fillId="0" borderId="0" xfId="5" applyFont="1" applyBorder="1" applyAlignment="1" applyProtection="1">
      <alignment horizontal="centerContinuous"/>
      <protection locked="0"/>
    </xf>
    <xf numFmtId="0" fontId="6" fillId="0" borderId="31" xfId="5" applyFont="1" applyBorder="1" applyProtection="1">
      <protection locked="0"/>
    </xf>
    <xf numFmtId="0" fontId="6" fillId="0" borderId="32" xfId="5" applyFont="1" applyBorder="1" applyProtection="1">
      <protection locked="0"/>
    </xf>
    <xf numFmtId="0" fontId="3" fillId="0" borderId="32" xfId="5" applyFont="1" applyBorder="1" applyProtection="1">
      <protection locked="0"/>
    </xf>
    <xf numFmtId="0" fontId="6" fillId="0" borderId="31" xfId="5" applyFont="1" applyBorder="1" applyAlignment="1" applyProtection="1">
      <alignment horizontal="left" indent="2"/>
      <protection locked="0"/>
    </xf>
    <xf numFmtId="0" fontId="3" fillId="0" borderId="31" xfId="5" applyFont="1" applyBorder="1" applyProtection="1">
      <protection locked="0"/>
    </xf>
    <xf numFmtId="0" fontId="6" fillId="0" borderId="2" xfId="5" applyFont="1" applyBorder="1" applyProtection="1">
      <protection locked="0"/>
    </xf>
    <xf numFmtId="0" fontId="6" fillId="0" borderId="33" xfId="5" applyFont="1" applyBorder="1" applyProtection="1">
      <protection locked="0"/>
    </xf>
    <xf numFmtId="0" fontId="6" fillId="0" borderId="0" xfId="5" applyFont="1" applyAlignment="1" applyProtection="1">
      <alignment vertical="top"/>
      <protection locked="0"/>
    </xf>
    <xf numFmtId="3" fontId="6" fillId="0" borderId="0" xfId="5" applyNumberFormat="1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/>
      <protection locked="0"/>
    </xf>
    <xf numFmtId="0" fontId="3" fillId="0" borderId="0" xfId="5" applyFont="1" applyAlignment="1" applyProtection="1">
      <alignment horizontal="centerContinuous" wrapText="1"/>
      <protection locked="0"/>
    </xf>
    <xf numFmtId="0" fontId="17" fillId="0" borderId="0" xfId="1" applyFont="1" applyFill="1" applyBorder="1" applyAlignment="1"/>
    <xf numFmtId="0" fontId="9" fillId="0" borderId="0" xfId="1" applyFont="1" applyFill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4" xfId="5" applyFont="1" applyBorder="1" applyAlignment="1" applyProtection="1">
      <alignment horizontal="center"/>
      <protection locked="0"/>
    </xf>
    <xf numFmtId="0" fontId="6" fillId="0" borderId="30" xfId="5" applyFont="1" applyBorder="1" applyProtection="1">
      <protection locked="0"/>
    </xf>
    <xf numFmtId="3" fontId="6" fillId="0" borderId="0" xfId="1" applyNumberFormat="1" applyFont="1" applyFill="1" applyBorder="1" applyAlignment="1"/>
    <xf numFmtId="5" fontId="6" fillId="0" borderId="17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5" fontId="6" fillId="0" borderId="35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/>
    </xf>
    <xf numFmtId="3" fontId="6" fillId="0" borderId="23" xfId="1" applyNumberFormat="1" applyFont="1" applyFill="1" applyBorder="1" applyAlignment="1">
      <alignment horizontal="center"/>
    </xf>
    <xf numFmtId="3" fontId="6" fillId="0" borderId="18" xfId="1" applyNumberFormat="1" applyFont="1" applyFill="1" applyBorder="1" applyAlignment="1">
      <alignment horizontal="center" wrapText="1"/>
    </xf>
    <xf numFmtId="3" fontId="6" fillId="0" borderId="36" xfId="1" applyNumberFormat="1" applyFont="1" applyFill="1" applyBorder="1" applyAlignment="1">
      <alignment horizontal="center"/>
    </xf>
    <xf numFmtId="0" fontId="18" fillId="0" borderId="10" xfId="1" applyFont="1" applyFill="1" applyBorder="1" applyAlignment="1" applyProtection="1">
      <protection locked="0"/>
    </xf>
    <xf numFmtId="0" fontId="19" fillId="0" borderId="37" xfId="1" applyFont="1" applyFill="1" applyBorder="1" applyAlignment="1"/>
    <xf numFmtId="0" fontId="20" fillId="0" borderId="37" xfId="1" applyFont="1" applyFill="1" applyBorder="1" applyAlignment="1">
      <alignment horizontal="left"/>
    </xf>
    <xf numFmtId="0" fontId="19" fillId="0" borderId="0" xfId="1" applyFont="1" applyFill="1" applyBorder="1" applyAlignment="1" applyProtection="1">
      <protection locked="0"/>
    </xf>
    <xf numFmtId="0" fontId="19" fillId="0" borderId="2" xfId="1" applyFont="1" applyFill="1" applyBorder="1" applyAlignment="1" applyProtection="1">
      <protection locked="0"/>
    </xf>
    <xf numFmtId="0" fontId="19" fillId="0" borderId="38" xfId="1" applyFont="1" applyFill="1" applyBorder="1" applyAlignment="1" applyProtection="1">
      <protection locked="0"/>
    </xf>
    <xf numFmtId="0" fontId="19" fillId="0" borderId="24" xfId="1" applyFont="1" applyFill="1" applyBorder="1" applyAlignment="1">
      <alignment horizontal="center" vertical="top"/>
    </xf>
    <xf numFmtId="0" fontId="19" fillId="0" borderId="24" xfId="1" applyFont="1" applyFill="1" applyBorder="1" applyAlignment="1"/>
    <xf numFmtId="1" fontId="6" fillId="0" borderId="39" xfId="1" applyNumberFormat="1" applyFont="1" applyFill="1" applyBorder="1" applyAlignment="1">
      <alignment horizontal="center"/>
    </xf>
    <xf numFmtId="0" fontId="6" fillId="0" borderId="40" xfId="4" applyNumberFormat="1" applyFont="1" applyFill="1" applyBorder="1" applyAlignment="1" applyProtection="1">
      <alignment horizontal="center"/>
    </xf>
    <xf numFmtId="0" fontId="6" fillId="0" borderId="40" xfId="1" applyNumberFormat="1" applyFont="1" applyFill="1" applyBorder="1" applyAlignment="1">
      <alignment horizontal="center"/>
    </xf>
    <xf numFmtId="0" fontId="6" fillId="0" borderId="41" xfId="1" applyFont="1" applyFill="1" applyBorder="1" applyAlignment="1"/>
    <xf numFmtId="0" fontId="21" fillId="0" borderId="24" xfId="0" applyFont="1" applyFill="1" applyBorder="1"/>
    <xf numFmtId="0" fontId="19" fillId="0" borderId="42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22" fillId="0" borderId="0" xfId="1" applyFont="1" applyFill="1" applyBorder="1" applyAlignment="1"/>
    <xf numFmtId="0" fontId="19" fillId="0" borderId="24" xfId="1" applyFont="1" applyFill="1" applyBorder="1" applyAlignment="1">
      <alignment vertical="top"/>
    </xf>
    <xf numFmtId="0" fontId="6" fillId="0" borderId="13" xfId="1" applyFont="1" applyFill="1" applyBorder="1" applyAlignment="1" applyProtection="1">
      <alignment horizontal="center"/>
    </xf>
    <xf numFmtId="0" fontId="3" fillId="0" borderId="0" xfId="1" applyFont="1" applyFill="1" applyAlignment="1" applyProtection="1"/>
    <xf numFmtId="3" fontId="3" fillId="0" borderId="0" xfId="1" applyNumberFormat="1" applyFont="1" applyFill="1" applyAlignment="1" applyProtection="1">
      <alignment horizontal="left"/>
      <protection locked="0"/>
    </xf>
    <xf numFmtId="3" fontId="6" fillId="3" borderId="43" xfId="1" applyNumberFormat="1" applyFont="1" applyFill="1" applyBorder="1" applyAlignment="1"/>
    <xf numFmtId="3" fontId="6" fillId="3" borderId="44" xfId="1" applyNumberFormat="1" applyFont="1" applyFill="1" applyBorder="1" applyAlignment="1"/>
    <xf numFmtId="0" fontId="19" fillId="0" borderId="37" xfId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  <protection locked="0"/>
    </xf>
    <xf numFmtId="10" fontId="19" fillId="0" borderId="45" xfId="1" applyNumberFormat="1" applyFont="1" applyFill="1" applyBorder="1" applyAlignment="1" applyProtection="1">
      <alignment horizontal="right"/>
    </xf>
    <xf numFmtId="3" fontId="6" fillId="3" borderId="46" xfId="1" applyNumberFormat="1" applyFont="1" applyFill="1" applyBorder="1" applyAlignment="1" applyProtection="1"/>
    <xf numFmtId="0" fontId="6" fillId="0" borderId="36" xfId="1" applyFont="1" applyFill="1" applyBorder="1" applyAlignment="1" applyProtection="1">
      <alignment horizontal="center"/>
    </xf>
    <xf numFmtId="3" fontId="6" fillId="0" borderId="19" xfId="1" applyNumberFormat="1" applyFont="1" applyFill="1" applyBorder="1" applyAlignment="1"/>
    <xf numFmtId="0" fontId="6" fillId="0" borderId="19" xfId="1" applyFont="1" applyFill="1" applyBorder="1" applyAlignment="1" applyProtection="1">
      <alignment horizontal="center" wrapText="1"/>
    </xf>
    <xf numFmtId="3" fontId="3" fillId="0" borderId="20" xfId="1" applyNumberFormat="1" applyFont="1" applyFill="1" applyBorder="1" applyAlignment="1"/>
    <xf numFmtId="0" fontId="6" fillId="0" borderId="21" xfId="1" applyFont="1" applyFill="1" applyBorder="1" applyAlignment="1" applyProtection="1">
      <alignment horizontal="left"/>
    </xf>
    <xf numFmtId="3" fontId="6" fillId="0" borderId="47" xfId="1" applyNumberFormat="1" applyFont="1" applyFill="1" applyBorder="1" applyAlignment="1"/>
    <xf numFmtId="0" fontId="6" fillId="0" borderId="48" xfId="5" applyFont="1" applyBorder="1" applyProtection="1">
      <protection locked="0"/>
    </xf>
    <xf numFmtId="0" fontId="6" fillId="0" borderId="3" xfId="5" applyFont="1" applyBorder="1" applyProtection="1">
      <protection locked="0"/>
    </xf>
    <xf numFmtId="0" fontId="3" fillId="0" borderId="0" xfId="5" applyFont="1" applyAlignment="1" applyProtection="1">
      <alignment horizontal="center"/>
      <protection locked="0"/>
    </xf>
    <xf numFmtId="0" fontId="6" fillId="0" borderId="30" xfId="5" applyFont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center"/>
      <protection locked="0"/>
    </xf>
    <xf numFmtId="0" fontId="10" fillId="0" borderId="0" xfId="5" applyFont="1" applyBorder="1" applyAlignment="1" applyProtection="1">
      <alignment horizontal="center"/>
      <protection locked="0"/>
    </xf>
    <xf numFmtId="0" fontId="6" fillId="0" borderId="0" xfId="5" applyFont="1" applyAlignment="1" applyProtection="1">
      <alignment horizontal="center"/>
      <protection locked="0"/>
    </xf>
    <xf numFmtId="0" fontId="6" fillId="3" borderId="30" xfId="5" applyFont="1" applyFill="1" applyBorder="1" applyAlignment="1" applyProtection="1">
      <alignment horizontal="center"/>
      <protection locked="0"/>
    </xf>
    <xf numFmtId="0" fontId="3" fillId="3" borderId="30" xfId="5" applyFont="1" applyFill="1" applyBorder="1" applyAlignment="1" applyProtection="1">
      <alignment horizontal="center"/>
      <protection locked="0"/>
    </xf>
    <xf numFmtId="0" fontId="6" fillId="3" borderId="25" xfId="5" applyFont="1" applyFill="1" applyBorder="1" applyAlignment="1" applyProtection="1">
      <alignment horizontal="center"/>
      <protection locked="0"/>
    </xf>
    <xf numFmtId="0" fontId="6" fillId="3" borderId="5" xfId="5" applyFont="1" applyFill="1" applyBorder="1" applyAlignment="1" applyProtection="1">
      <alignment horizontal="center"/>
      <protection locked="0"/>
    </xf>
    <xf numFmtId="0" fontId="6" fillId="0" borderId="0" xfId="5" applyFont="1" applyBorder="1" applyAlignment="1" applyProtection="1">
      <alignment horizontal="left"/>
      <protection locked="0"/>
    </xf>
    <xf numFmtId="0" fontId="3" fillId="0" borderId="2" xfId="1" applyFont="1" applyFill="1" applyBorder="1" applyAlignment="1" applyProtection="1">
      <protection locked="0"/>
    </xf>
    <xf numFmtId="0" fontId="6" fillId="0" borderId="2" xfId="1" applyFont="1" applyFill="1" applyBorder="1" applyAlignment="1" applyProtection="1">
      <alignment horizontal="centerContinuous"/>
    </xf>
    <xf numFmtId="0" fontId="6" fillId="0" borderId="49" xfId="1" applyFont="1" applyFill="1" applyBorder="1" applyAlignment="1" applyProtection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3" fontId="6" fillId="0" borderId="0" xfId="1" applyNumberFormat="1" applyFont="1" applyFill="1" applyAlignment="1" applyProtection="1">
      <alignment horizontal="right"/>
      <protection locked="0"/>
    </xf>
    <xf numFmtId="0" fontId="6" fillId="0" borderId="20" xfId="1" applyFont="1" applyFill="1" applyBorder="1" applyAlignment="1" applyProtection="1"/>
    <xf numFmtId="0" fontId="6" fillId="0" borderId="20" xfId="1" applyFont="1" applyFill="1" applyBorder="1" applyAlignment="1" applyProtection="1">
      <alignment horizontal="left" indent="1"/>
    </xf>
    <xf numFmtId="0" fontId="3" fillId="0" borderId="20" xfId="1" applyFont="1" applyFill="1" applyBorder="1" applyAlignment="1" applyProtection="1"/>
    <xf numFmtId="0" fontId="3" fillId="0" borderId="13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6" fillId="4" borderId="51" xfId="1" applyFont="1" applyFill="1" applyBorder="1" applyAlignment="1"/>
    <xf numFmtId="0" fontId="6" fillId="4" borderId="50" xfId="1" applyFont="1" applyFill="1" applyBorder="1" applyAlignment="1"/>
    <xf numFmtId="0" fontId="6" fillId="4" borderId="50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left"/>
    </xf>
    <xf numFmtId="0" fontId="6" fillId="4" borderId="24" xfId="1" applyFont="1" applyFill="1" applyBorder="1" applyAlignment="1"/>
    <xf numFmtId="0" fontId="6" fillId="4" borderId="24" xfId="1" applyFont="1" applyFill="1" applyBorder="1" applyAlignment="1">
      <alignment horizontal="center"/>
    </xf>
    <xf numFmtId="0" fontId="6" fillId="4" borderId="51" xfId="1" applyFont="1" applyFill="1" applyBorder="1" applyAlignment="1">
      <alignment horizontal="center"/>
    </xf>
    <xf numFmtId="5" fontId="6" fillId="4" borderId="50" xfId="1" applyNumberFormat="1" applyFont="1" applyFill="1" applyBorder="1" applyAlignment="1">
      <alignment horizontal="center"/>
    </xf>
    <xf numFmtId="0" fontId="3" fillId="4" borderId="16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centerContinuous"/>
    </xf>
    <xf numFmtId="0" fontId="6" fillId="4" borderId="52" xfId="1" applyFont="1" applyFill="1" applyBorder="1" applyAlignment="1">
      <alignment horizontal="centerContinuous"/>
    </xf>
    <xf numFmtId="0" fontId="6" fillId="4" borderId="2" xfId="1" applyNumberFormat="1" applyFont="1" applyFill="1" applyBorder="1" applyAlignment="1">
      <alignment horizontal="centerContinuous"/>
    </xf>
    <xf numFmtId="0" fontId="3" fillId="5" borderId="53" xfId="1" applyFont="1" applyFill="1" applyBorder="1" applyAlignment="1" applyProtection="1"/>
    <xf numFmtId="0" fontId="3" fillId="5" borderId="54" xfId="1" applyFont="1" applyFill="1" applyBorder="1" applyAlignment="1" applyProtection="1"/>
    <xf numFmtId="0" fontId="23" fillId="5" borderId="54" xfId="1" applyFont="1" applyFill="1" applyBorder="1" applyAlignment="1" applyProtection="1">
      <alignment horizontal="center"/>
    </xf>
    <xf numFmtId="5" fontId="23" fillId="5" borderId="54" xfId="1" applyNumberFormat="1" applyFont="1" applyFill="1" applyBorder="1" applyAlignment="1"/>
    <xf numFmtId="0" fontId="3" fillId="5" borderId="21" xfId="1" applyFont="1" applyFill="1" applyBorder="1" applyAlignment="1" applyProtection="1"/>
    <xf numFmtId="0" fontId="3" fillId="5" borderId="20" xfId="1" applyFont="1" applyFill="1" applyBorder="1" applyAlignment="1" applyProtection="1"/>
    <xf numFmtId="0" fontId="6" fillId="5" borderId="20" xfId="1" applyFont="1" applyFill="1" applyBorder="1" applyAlignment="1" applyProtection="1">
      <alignment horizontal="center"/>
    </xf>
    <xf numFmtId="3" fontId="6" fillId="5" borderId="20" xfId="1" applyNumberFormat="1" applyFont="1" applyFill="1" applyBorder="1" applyAlignment="1"/>
    <xf numFmtId="0" fontId="3" fillId="5" borderId="7" xfId="1" applyFont="1" applyFill="1" applyBorder="1" applyAlignment="1"/>
    <xf numFmtId="0" fontId="3" fillId="5" borderId="24" xfId="1" applyFont="1" applyFill="1" applyBorder="1" applyAlignment="1"/>
    <xf numFmtId="0" fontId="6" fillId="5" borderId="24" xfId="0" applyFont="1" applyFill="1" applyBorder="1" applyAlignment="1">
      <alignment horizontal="centerContinuous"/>
    </xf>
    <xf numFmtId="0" fontId="6" fillId="5" borderId="16" xfId="1" applyFont="1" applyFill="1" applyBorder="1" applyAlignment="1"/>
    <xf numFmtId="0" fontId="3" fillId="5" borderId="0" xfId="1" applyFont="1" applyFill="1" applyBorder="1" applyAlignment="1" applyProtection="1">
      <protection locked="0"/>
    </xf>
    <xf numFmtId="0" fontId="6" fillId="5" borderId="0" xfId="1" applyFont="1" applyFill="1" applyBorder="1" applyAlignment="1"/>
    <xf numFmtId="6" fontId="6" fillId="5" borderId="0" xfId="4" applyNumberFormat="1" applyFont="1" applyFill="1" applyBorder="1" applyProtection="1">
      <protection locked="0"/>
    </xf>
    <xf numFmtId="0" fontId="3" fillId="5" borderId="16" xfId="0" applyFont="1" applyFill="1" applyBorder="1"/>
    <xf numFmtId="0" fontId="3" fillId="5" borderId="0" xfId="0" applyFont="1" applyFill="1" applyBorder="1"/>
    <xf numFmtId="0" fontId="6" fillId="5" borderId="0" xfId="0" applyFont="1" applyFill="1" applyBorder="1"/>
    <xf numFmtId="0" fontId="3" fillId="5" borderId="51" xfId="0" applyFont="1" applyFill="1" applyBorder="1"/>
    <xf numFmtId="0" fontId="3" fillId="5" borderId="50" xfId="0" applyFont="1" applyFill="1" applyBorder="1"/>
    <xf numFmtId="0" fontId="6" fillId="5" borderId="50" xfId="0" applyFont="1" applyFill="1" applyBorder="1"/>
    <xf numFmtId="0" fontId="3" fillId="5" borderId="7" xfId="0" applyFont="1" applyFill="1" applyBorder="1"/>
    <xf numFmtId="0" fontId="3" fillId="5" borderId="24" xfId="0" applyFont="1" applyFill="1" applyBorder="1"/>
    <xf numFmtId="0" fontId="6" fillId="5" borderId="24" xfId="0" applyFont="1" applyFill="1" applyBorder="1"/>
    <xf numFmtId="3" fontId="6" fillId="5" borderId="13" xfId="1" applyNumberFormat="1" applyFont="1" applyFill="1" applyBorder="1" applyAlignment="1"/>
    <xf numFmtId="0" fontId="3" fillId="4" borderId="55" xfId="0" applyFont="1" applyFill="1" applyBorder="1" applyAlignment="1">
      <alignment horizontal="left"/>
    </xf>
    <xf numFmtId="0" fontId="3" fillId="4" borderId="56" xfId="0" applyFont="1" applyFill="1" applyBorder="1" applyAlignment="1">
      <alignment horizontal="centerContinuous"/>
    </xf>
    <xf numFmtId="0" fontId="22" fillId="0" borderId="0" xfId="0" applyFont="1"/>
    <xf numFmtId="0" fontId="6" fillId="3" borderId="57" xfId="5" applyFont="1" applyFill="1" applyBorder="1" applyAlignment="1" applyProtection="1">
      <alignment horizontal="center" wrapText="1"/>
      <protection locked="0"/>
    </xf>
    <xf numFmtId="0" fontId="6" fillId="0" borderId="0" xfId="5" applyFont="1" applyBorder="1" applyAlignment="1" applyProtection="1">
      <alignment horizontal="left" indent="2"/>
      <protection locked="0"/>
    </xf>
    <xf numFmtId="0" fontId="5" fillId="5" borderId="25" xfId="1" applyFont="1" applyFill="1" applyBorder="1" applyAlignment="1" applyProtection="1">
      <alignment horizontal="center"/>
      <protection locked="0"/>
    </xf>
    <xf numFmtId="0" fontId="5" fillId="5" borderId="58" xfId="1" applyFont="1" applyFill="1" applyBorder="1" applyAlignment="1" applyProtection="1">
      <alignment horizontal="centerContinuous"/>
      <protection locked="0"/>
    </xf>
    <xf numFmtId="0" fontId="5" fillId="5" borderId="59" xfId="1" applyFont="1" applyFill="1" applyBorder="1" applyAlignment="1" applyProtection="1">
      <alignment horizontal="centerContinuous"/>
      <protection locked="0"/>
    </xf>
    <xf numFmtId="0" fontId="5" fillId="5" borderId="4" xfId="1" applyFont="1" applyFill="1" applyBorder="1" applyAlignment="1" applyProtection="1">
      <alignment horizontal="center"/>
      <protection locked="0"/>
    </xf>
    <xf numFmtId="0" fontId="5" fillId="5" borderId="5" xfId="1" applyFont="1" applyFill="1" applyBorder="1" applyAlignment="1" applyProtection="1">
      <alignment horizontal="center"/>
      <protection locked="0"/>
    </xf>
    <xf numFmtId="0" fontId="6" fillId="0" borderId="0" xfId="1" applyFont="1" applyFill="1" applyAlignment="1" applyProtection="1"/>
    <xf numFmtId="0" fontId="2" fillId="0" borderId="0" xfId="0" applyFont="1" applyProtection="1">
      <protection locked="0"/>
    </xf>
    <xf numFmtId="0" fontId="6" fillId="4" borderId="0" xfId="0" applyFont="1" applyFill="1" applyAlignment="1" applyProtection="1">
      <alignment horizontal="centerContinuous"/>
      <protection locked="0"/>
    </xf>
    <xf numFmtId="0" fontId="6" fillId="4" borderId="0" xfId="1" applyFont="1" applyFill="1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3" fillId="0" borderId="0" xfId="5" applyNumberFormat="1" applyFont="1" applyBorder="1" applyAlignment="1" applyProtection="1">
      <alignment horizontal="right" vertical="top"/>
      <protection locked="0"/>
    </xf>
    <xf numFmtId="0" fontId="6" fillId="0" borderId="0" xfId="5" applyFont="1" applyBorder="1" applyAlignment="1" applyProtection="1">
      <alignment horizontal="center" vertical="top"/>
      <protection locked="0"/>
    </xf>
    <xf numFmtId="0" fontId="6" fillId="0" borderId="0" xfId="5" applyFont="1" applyBorder="1" applyAlignment="1" applyProtection="1">
      <alignment vertical="top"/>
      <protection locked="0"/>
    </xf>
    <xf numFmtId="0" fontId="3" fillId="4" borderId="60" xfId="0" applyFont="1" applyFill="1" applyBorder="1" applyAlignment="1">
      <alignment horizontal="center" wrapText="1"/>
    </xf>
    <xf numFmtId="0" fontId="3" fillId="5" borderId="32" xfId="5" applyFont="1" applyFill="1" applyBorder="1" applyProtection="1">
      <protection locked="0"/>
    </xf>
    <xf numFmtId="0" fontId="6" fillId="5" borderId="31" xfId="5" applyFont="1" applyFill="1" applyBorder="1" applyProtection="1">
      <protection locked="0"/>
    </xf>
    <xf numFmtId="0" fontId="3" fillId="5" borderId="61" xfId="5" applyFont="1" applyFill="1" applyBorder="1" applyProtection="1">
      <protection locked="0"/>
    </xf>
    <xf numFmtId="0" fontId="6" fillId="5" borderId="62" xfId="5" applyFont="1" applyFill="1" applyBorder="1" applyProtection="1">
      <protection locked="0"/>
    </xf>
    <xf numFmtId="0" fontId="6" fillId="3" borderId="60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Continuous"/>
      <protection locked="0"/>
    </xf>
    <xf numFmtId="0" fontId="3" fillId="4" borderId="0" xfId="0" applyFont="1" applyFill="1" applyAlignment="1">
      <alignment horizontal="centerContinuous"/>
    </xf>
    <xf numFmtId="0" fontId="3" fillId="5" borderId="51" xfId="0" applyFont="1" applyFill="1" applyBorder="1" applyAlignment="1">
      <alignment horizontal="centerContinuous"/>
    </xf>
    <xf numFmtId="0" fontId="6" fillId="5" borderId="50" xfId="0" applyFont="1" applyFill="1" applyBorder="1" applyAlignment="1">
      <alignment horizontal="centerContinuous"/>
    </xf>
    <xf numFmtId="0" fontId="6" fillId="5" borderId="65" xfId="0" applyFont="1" applyFill="1" applyBorder="1" applyAlignment="1">
      <alignment horizontal="centerContinuous"/>
    </xf>
    <xf numFmtId="0" fontId="6" fillId="5" borderId="17" xfId="0" applyFont="1" applyFill="1" applyBorder="1" applyAlignment="1">
      <alignment horizontal="center"/>
    </xf>
    <xf numFmtId="0" fontId="6" fillId="5" borderId="65" xfId="0" applyFont="1" applyFill="1" applyBorder="1" applyAlignment="1">
      <alignment horizontal="center"/>
    </xf>
    <xf numFmtId="0" fontId="6" fillId="5" borderId="66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2" xfId="0" applyFont="1" applyFill="1" applyBorder="1"/>
    <xf numFmtId="0" fontId="6" fillId="5" borderId="67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67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38" fontId="6" fillId="5" borderId="30" xfId="3" applyFont="1" applyFill="1" applyBorder="1"/>
    <xf numFmtId="38" fontId="6" fillId="5" borderId="25" xfId="3" applyFont="1" applyFill="1" applyBorder="1"/>
    <xf numFmtId="38" fontId="6" fillId="5" borderId="30" xfId="3" applyFont="1" applyFill="1" applyBorder="1" applyProtection="1"/>
    <xf numFmtId="0" fontId="18" fillId="0" borderId="0" xfId="1" applyFont="1" applyFill="1" applyBorder="1" applyAlignment="1" applyProtection="1">
      <protection locked="0"/>
    </xf>
    <xf numFmtId="1" fontId="6" fillId="0" borderId="0" xfId="1" applyNumberFormat="1" applyFont="1" applyFill="1" applyBorder="1" applyAlignment="1">
      <alignment horizontal="center"/>
    </xf>
    <xf numFmtId="0" fontId="6" fillId="5" borderId="58" xfId="0" applyFont="1" applyFill="1" applyBorder="1"/>
    <xf numFmtId="0" fontId="6" fillId="5" borderId="31" xfId="0" applyFont="1" applyFill="1" applyBorder="1"/>
    <xf numFmtId="0" fontId="6" fillId="5" borderId="59" xfId="0" applyFont="1" applyFill="1" applyBorder="1"/>
    <xf numFmtId="0" fontId="6" fillId="5" borderId="30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38" fontId="6" fillId="5" borderId="59" xfId="3" applyFont="1" applyFill="1" applyBorder="1" applyAlignment="1">
      <alignment horizontal="center"/>
    </xf>
    <xf numFmtId="38" fontId="6" fillId="2" borderId="38" xfId="3" applyFont="1" applyFill="1" applyBorder="1"/>
    <xf numFmtId="38" fontId="6" fillId="2" borderId="67" xfId="3" applyFont="1" applyFill="1" applyBorder="1"/>
    <xf numFmtId="38" fontId="6" fillId="3" borderId="30" xfId="3" applyFont="1" applyFill="1" applyBorder="1"/>
    <xf numFmtId="38" fontId="6" fillId="0" borderId="30" xfId="3" applyFont="1" applyBorder="1" applyProtection="1">
      <protection locked="0"/>
    </xf>
    <xf numFmtId="164" fontId="6" fillId="5" borderId="30" xfId="6" applyNumberFormat="1" applyFont="1" applyFill="1" applyBorder="1"/>
    <xf numFmtId="0" fontId="6" fillId="0" borderId="0" xfId="0" applyFont="1" applyFill="1"/>
    <xf numFmtId="0" fontId="15" fillId="0" borderId="0" xfId="0" applyFont="1" applyFill="1"/>
    <xf numFmtId="0" fontId="6" fillId="3" borderId="18" xfId="1" applyFont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Continuous"/>
      <protection locked="0"/>
    </xf>
    <xf numFmtId="38" fontId="6" fillId="2" borderId="68" xfId="3" applyFont="1" applyFill="1" applyBorder="1"/>
    <xf numFmtId="38" fontId="6" fillId="2" borderId="69" xfId="3" applyFont="1" applyFill="1" applyBorder="1"/>
    <xf numFmtId="38" fontId="6" fillId="2" borderId="23" xfId="3" applyFont="1" applyFill="1" applyBorder="1"/>
    <xf numFmtId="38" fontId="6" fillId="2" borderId="4" xfId="3" applyFont="1" applyFill="1" applyBorder="1"/>
    <xf numFmtId="38" fontId="6" fillId="2" borderId="15" xfId="3" applyFont="1" applyFill="1" applyBorder="1"/>
    <xf numFmtId="43" fontId="22" fillId="0" borderId="0" xfId="2" applyNumberFormat="1" applyFont="1" applyFill="1"/>
    <xf numFmtId="38" fontId="6" fillId="0" borderId="12" xfId="2" applyNumberFormat="1" applyFont="1" applyFill="1" applyBorder="1" applyProtection="1">
      <protection locked="0"/>
    </xf>
    <xf numFmtId="9" fontId="6" fillId="3" borderId="70" xfId="6" applyFont="1" applyFill="1" applyBorder="1" applyAlignment="1"/>
    <xf numFmtId="9" fontId="6" fillId="3" borderId="44" xfId="6" applyFont="1" applyFill="1" applyBorder="1" applyAlignment="1"/>
    <xf numFmtId="6" fontId="6" fillId="3" borderId="44" xfId="4" applyNumberFormat="1" applyFont="1" applyFill="1" applyBorder="1" applyAlignment="1"/>
    <xf numFmtId="6" fontId="6" fillId="0" borderId="47" xfId="4" applyNumberFormat="1" applyFont="1" applyFill="1" applyBorder="1" applyAlignment="1"/>
    <xf numFmtId="6" fontId="3" fillId="3" borderId="72" xfId="4" applyNumberFormat="1" applyFont="1" applyFill="1" applyBorder="1" applyAlignment="1" applyProtection="1"/>
    <xf numFmtId="38" fontId="6" fillId="3" borderId="73" xfId="2" applyNumberFormat="1" applyFont="1" applyFill="1" applyBorder="1" applyAlignment="1" applyProtection="1"/>
    <xf numFmtId="38" fontId="6" fillId="3" borderId="73" xfId="2" applyNumberFormat="1" applyFont="1" applyFill="1" applyBorder="1" applyAlignment="1" applyProtection="1">
      <protection locked="0"/>
    </xf>
    <xf numFmtId="38" fontId="6" fillId="3" borderId="73" xfId="2" applyNumberFormat="1" applyFont="1" applyFill="1" applyBorder="1" applyProtection="1">
      <protection locked="0"/>
    </xf>
    <xf numFmtId="6" fontId="3" fillId="3" borderId="34" xfId="4" applyNumberFormat="1" applyFont="1" applyFill="1" applyBorder="1" applyProtection="1">
      <protection locked="0"/>
    </xf>
    <xf numFmtId="38" fontId="6" fillId="0" borderId="12" xfId="2" applyNumberFormat="1" applyFont="1" applyFill="1" applyBorder="1" applyProtection="1"/>
    <xf numFmtId="6" fontId="6" fillId="0" borderId="12" xfId="4" applyNumberFormat="1" applyFont="1" applyFill="1" applyBorder="1" applyProtection="1"/>
    <xf numFmtId="38" fontId="6" fillId="0" borderId="4" xfId="3" applyNumberFormat="1" applyFont="1" applyBorder="1" applyProtection="1"/>
    <xf numFmtId="38" fontId="6" fillId="3" borderId="73" xfId="2" applyNumberFormat="1" applyFont="1" applyFill="1" applyBorder="1" applyProtection="1"/>
    <xf numFmtId="6" fontId="6" fillId="3" borderId="44" xfId="4" applyNumberFormat="1" applyFont="1" applyFill="1" applyBorder="1" applyAlignment="1" applyProtection="1">
      <protection locked="0"/>
    </xf>
    <xf numFmtId="3" fontId="6" fillId="3" borderId="44" xfId="1" applyNumberFormat="1" applyFont="1" applyFill="1" applyBorder="1" applyAlignment="1" applyProtection="1">
      <protection locked="0"/>
    </xf>
    <xf numFmtId="3" fontId="6" fillId="3" borderId="74" xfId="1" applyNumberFormat="1" applyFont="1" applyFill="1" applyBorder="1" applyAlignment="1" applyProtection="1">
      <protection locked="0"/>
    </xf>
    <xf numFmtId="3" fontId="6" fillId="0" borderId="19" xfId="1" applyNumberFormat="1" applyFont="1" applyFill="1" applyBorder="1" applyAlignment="1" applyProtection="1">
      <protection locked="0"/>
    </xf>
    <xf numFmtId="38" fontId="6" fillId="0" borderId="75" xfId="2" applyNumberFormat="1" applyFont="1" applyFill="1" applyBorder="1" applyAlignment="1"/>
    <xf numFmtId="38" fontId="6" fillId="0" borderId="75" xfId="2" applyNumberFormat="1" applyFont="1" applyFill="1" applyBorder="1" applyAlignment="1" applyProtection="1">
      <protection locked="0"/>
    </xf>
    <xf numFmtId="165" fontId="22" fillId="0" borderId="0" xfId="2" applyNumberFormat="1" applyFont="1" applyFill="1"/>
    <xf numFmtId="0" fontId="6" fillId="0" borderId="24" xfId="0" applyFont="1" applyBorder="1" applyProtection="1">
      <protection locked="0"/>
    </xf>
    <xf numFmtId="0" fontId="6" fillId="0" borderId="76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26" xfId="0" applyFont="1" applyBorder="1" applyProtection="1">
      <protection locked="0"/>
    </xf>
    <xf numFmtId="8" fontId="6" fillId="0" borderId="25" xfId="4" applyFont="1" applyBorder="1" applyProtection="1">
      <protection locked="0"/>
    </xf>
    <xf numFmtId="8" fontId="6" fillId="0" borderId="4" xfId="4" applyFont="1" applyBorder="1" applyProtection="1">
      <protection locked="0"/>
    </xf>
    <xf numFmtId="6" fontId="6" fillId="0" borderId="25" xfId="4" applyNumberFormat="1" applyFont="1" applyBorder="1" applyProtection="1"/>
    <xf numFmtId="6" fontId="6" fillId="5" borderId="30" xfId="4" applyNumberFormat="1" applyFont="1" applyFill="1" applyBorder="1" applyProtection="1"/>
    <xf numFmtId="6" fontId="6" fillId="0" borderId="29" xfId="4" applyNumberFormat="1" applyFont="1" applyBorder="1" applyProtection="1"/>
    <xf numFmtId="6" fontId="6" fillId="5" borderId="73" xfId="4" applyNumberFormat="1" applyFont="1" applyFill="1" applyBorder="1" applyProtection="1"/>
    <xf numFmtId="6" fontId="6" fillId="5" borderId="34" xfId="4" applyNumberFormat="1" applyFont="1" applyFill="1" applyBorder="1" applyProtection="1"/>
    <xf numFmtId="6" fontId="6" fillId="0" borderId="72" xfId="4" applyNumberFormat="1" applyFont="1" applyBorder="1" applyProtection="1">
      <protection locked="0"/>
    </xf>
    <xf numFmtId="165" fontId="22" fillId="0" borderId="0" xfId="2" applyNumberFormat="1" applyFont="1" applyFill="1" applyProtection="1"/>
    <xf numFmtId="165" fontId="6" fillId="0" borderId="0" xfId="5" applyNumberFormat="1" applyFont="1" applyProtection="1"/>
    <xf numFmtId="165" fontId="22" fillId="0" borderId="0" xfId="5" applyNumberFormat="1" applyFont="1" applyProtection="1"/>
    <xf numFmtId="0" fontId="3" fillId="0" borderId="2" xfId="5" applyFont="1" applyBorder="1" applyProtection="1"/>
    <xf numFmtId="0" fontId="5" fillId="0" borderId="16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29" xfId="0" applyFont="1" applyFill="1" applyBorder="1" applyProtection="1">
      <protection locked="0"/>
    </xf>
    <xf numFmtId="0" fontId="6" fillId="0" borderId="16" xfId="1" applyFont="1" applyFill="1" applyBorder="1" applyAlignment="1" applyProtection="1">
      <protection locked="0"/>
    </xf>
    <xf numFmtId="0" fontId="6" fillId="0" borderId="33" xfId="1" applyFont="1" applyFill="1" applyBorder="1" applyAlignment="1" applyProtection="1">
      <protection locked="0"/>
    </xf>
    <xf numFmtId="0" fontId="5" fillId="5" borderId="30" xfId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Continuous"/>
    </xf>
    <xf numFmtId="38" fontId="16" fillId="5" borderId="30" xfId="2" applyNumberFormat="1" applyFont="1" applyFill="1" applyBorder="1" applyProtection="1">
      <protection locked="0"/>
    </xf>
    <xf numFmtId="0" fontId="6" fillId="5" borderId="80" xfId="1" applyFont="1" applyFill="1" applyBorder="1" applyAlignment="1"/>
    <xf numFmtId="0" fontId="3" fillId="5" borderId="81" xfId="1" applyFont="1" applyFill="1" applyBorder="1" applyAlignment="1" applyProtection="1">
      <protection locked="0"/>
    </xf>
    <xf numFmtId="0" fontId="6" fillId="5" borderId="81" xfId="1" applyFont="1" applyFill="1" applyBorder="1" applyAlignment="1"/>
    <xf numFmtId="6" fontId="6" fillId="5" borderId="81" xfId="4" applyNumberFormat="1" applyFont="1" applyFill="1" applyBorder="1" applyProtection="1">
      <protection locked="0"/>
    </xf>
    <xf numFmtId="6" fontId="6" fillId="5" borderId="82" xfId="4" applyNumberFormat="1" applyFont="1" applyFill="1" applyBorder="1" applyProtection="1">
      <protection locked="0"/>
    </xf>
    <xf numFmtId="6" fontId="6" fillId="0" borderId="83" xfId="4" applyNumberFormat="1" applyFont="1" applyFill="1" applyBorder="1" applyProtection="1">
      <protection locked="0"/>
    </xf>
    <xf numFmtId="3" fontId="6" fillId="0" borderId="28" xfId="1" applyNumberFormat="1" applyFont="1" applyFill="1" applyBorder="1" applyAlignment="1"/>
    <xf numFmtId="6" fontId="6" fillId="5" borderId="28" xfId="4" applyNumberFormat="1" applyFont="1" applyFill="1" applyBorder="1" applyProtection="1">
      <protection locked="0"/>
    </xf>
    <xf numFmtId="3" fontId="6" fillId="0" borderId="83" xfId="1" applyNumberFormat="1" applyFont="1" applyFill="1" applyBorder="1" applyAlignment="1"/>
    <xf numFmtId="3" fontId="6" fillId="0" borderId="84" xfId="1" applyNumberFormat="1" applyFont="1" applyFill="1" applyBorder="1" applyAlignment="1"/>
    <xf numFmtId="0" fontId="6" fillId="0" borderId="10" xfId="1" applyFont="1" applyFill="1" applyBorder="1" applyAlignment="1">
      <alignment horizontal="left"/>
    </xf>
    <xf numFmtId="1" fontId="6" fillId="3" borderId="63" xfId="0" applyNumberFormat="1" applyFont="1" applyFill="1" applyBorder="1" applyAlignment="1">
      <alignment horizontal="center" wrapText="1"/>
    </xf>
    <xf numFmtId="1" fontId="6" fillId="3" borderId="64" xfId="0" applyNumberFormat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left" wrapText="1"/>
    </xf>
    <xf numFmtId="0" fontId="6" fillId="0" borderId="77" xfId="1" applyFont="1" applyFill="1" applyBorder="1" applyAlignment="1">
      <alignment horizontal="left"/>
    </xf>
    <xf numFmtId="38" fontId="6" fillId="6" borderId="12" xfId="2" applyNumberFormat="1" applyFont="1" applyFill="1" applyBorder="1" applyProtection="1">
      <protection locked="0"/>
    </xf>
    <xf numFmtId="0" fontId="13" fillId="0" borderId="2" xfId="0" applyFont="1" applyBorder="1" applyProtection="1"/>
    <xf numFmtId="0" fontId="6" fillId="0" borderId="0" xfId="1" applyFont="1" applyFill="1" applyBorder="1" applyAlignment="1" applyProtection="1">
      <alignment horizontal="right"/>
    </xf>
    <xf numFmtId="0" fontId="6" fillId="0" borderId="0" xfId="5" applyFont="1" applyBorder="1" applyAlignment="1" applyProtection="1">
      <alignment horizontal="right"/>
    </xf>
    <xf numFmtId="0" fontId="6" fillId="7" borderId="57" xfId="5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centerContinuous"/>
    </xf>
    <xf numFmtId="0" fontId="24" fillId="0" borderId="0" xfId="0" applyFont="1" applyProtection="1"/>
    <xf numFmtId="0" fontId="19" fillId="0" borderId="10" xfId="1" applyFont="1" applyFill="1" applyBorder="1" applyAlignment="1" applyProtection="1">
      <protection locked="0"/>
    </xf>
    <xf numFmtId="38" fontId="6" fillId="0" borderId="30" xfId="2" applyNumberFormat="1" applyFont="1" applyBorder="1" applyProtection="1">
      <protection locked="0"/>
    </xf>
    <xf numFmtId="38" fontId="6" fillId="0" borderId="85" xfId="2" applyNumberFormat="1" applyFont="1" applyFill="1" applyBorder="1" applyProtection="1">
      <protection locked="0"/>
    </xf>
    <xf numFmtId="38" fontId="6" fillId="0" borderId="85" xfId="2" applyNumberFormat="1" applyFont="1" applyFill="1" applyBorder="1" applyProtection="1"/>
    <xf numFmtId="0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6" fillId="4" borderId="59" xfId="0" applyFont="1" applyFill="1" applyBorder="1" applyAlignment="1" applyProtection="1">
      <alignment horizontal="center"/>
      <protection locked="0"/>
    </xf>
    <xf numFmtId="0" fontId="26" fillId="4" borderId="30" xfId="0" applyFont="1" applyFill="1" applyBorder="1" applyAlignment="1" applyProtection="1">
      <alignment horizontal="center"/>
      <protection locked="0"/>
    </xf>
    <xf numFmtId="0" fontId="0" fillId="0" borderId="86" xfId="0" applyBorder="1" applyProtection="1">
      <protection locked="0"/>
    </xf>
    <xf numFmtId="6" fontId="0" fillId="0" borderId="87" xfId="4" applyNumberFormat="1" applyFont="1" applyBorder="1" applyAlignment="1" applyProtection="1">
      <alignment horizontal="center"/>
      <protection locked="0"/>
    </xf>
    <xf numFmtId="0" fontId="6" fillId="0" borderId="88" xfId="1" applyFont="1" applyFill="1" applyBorder="1" applyAlignment="1" applyProtection="1">
      <alignment horizontal="left"/>
    </xf>
    <xf numFmtId="6" fontId="0" fillId="0" borderId="89" xfId="4" applyNumberFormat="1" applyFont="1" applyBorder="1" applyProtection="1">
      <protection locked="0"/>
    </xf>
    <xf numFmtId="0" fontId="6" fillId="0" borderId="88" xfId="1" applyFont="1" applyFill="1" applyBorder="1" applyAlignment="1" applyProtection="1">
      <alignment horizontal="left" wrapText="1"/>
    </xf>
    <xf numFmtId="0" fontId="0" fillId="0" borderId="88" xfId="0" applyBorder="1" applyProtection="1">
      <protection locked="0"/>
    </xf>
    <xf numFmtId="0" fontId="0" fillId="0" borderId="90" xfId="0" applyBorder="1" applyProtection="1">
      <protection locked="0"/>
    </xf>
    <xf numFmtId="0" fontId="6" fillId="0" borderId="92" xfId="1" applyFont="1" applyFill="1" applyBorder="1" applyAlignment="1" applyProtection="1">
      <alignment horizontal="left"/>
    </xf>
    <xf numFmtId="6" fontId="0" fillId="0" borderId="93" xfId="4" applyNumberFormat="1" applyFont="1" applyBorder="1" applyProtection="1">
      <protection locked="0"/>
    </xf>
    <xf numFmtId="0" fontId="6" fillId="0" borderId="94" xfId="1" applyFont="1" applyFill="1" applyBorder="1" applyAlignment="1" applyProtection="1">
      <alignment horizontal="left"/>
    </xf>
    <xf numFmtId="6" fontId="0" fillId="0" borderId="95" xfId="4" applyNumberFormat="1" applyFont="1" applyBorder="1" applyProtection="1">
      <protection locked="0"/>
    </xf>
    <xf numFmtId="0" fontId="6" fillId="0" borderId="96" xfId="1" applyFont="1" applyFill="1" applyBorder="1" applyAlignment="1" applyProtection="1">
      <alignment horizontal="left"/>
    </xf>
    <xf numFmtId="6" fontId="0" fillId="0" borderId="97" xfId="0" applyNumberFormat="1" applyBorder="1" applyProtection="1">
      <protection locked="0"/>
    </xf>
    <xf numFmtId="6" fontId="0" fillId="0" borderId="97" xfId="4" applyNumberFormat="1" applyFont="1" applyBorder="1" applyProtection="1">
      <protection locked="0"/>
    </xf>
    <xf numFmtId="38" fontId="0" fillId="0" borderId="89" xfId="2" applyNumberFormat="1" applyFont="1" applyBorder="1" applyProtection="1">
      <protection locked="0"/>
    </xf>
    <xf numFmtId="38" fontId="0" fillId="0" borderId="91" xfId="2" applyNumberFormat="1" applyFont="1" applyBorder="1" applyProtection="1">
      <protection locked="0"/>
    </xf>
    <xf numFmtId="0" fontId="3" fillId="0" borderId="2" xfId="1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</xf>
    <xf numFmtId="3" fontId="3" fillId="0" borderId="0" xfId="1" applyNumberFormat="1" applyFont="1" applyFill="1" applyAlignment="1" applyProtection="1">
      <alignment horizontal="left" wrapText="1"/>
    </xf>
    <xf numFmtId="3" fontId="3" fillId="0" borderId="0" xfId="1" applyNumberFormat="1" applyFont="1" applyFill="1" applyAlignment="1">
      <alignment horizontal="center" wrapText="1"/>
    </xf>
    <xf numFmtId="0" fontId="5" fillId="0" borderId="2" xfId="0" applyFont="1" applyFill="1" applyBorder="1"/>
    <xf numFmtId="0" fontId="3" fillId="0" borderId="0" xfId="1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/>
    <xf numFmtId="0" fontId="6" fillId="8" borderId="14" xfId="1" applyFont="1" applyFill="1" applyBorder="1" applyAlignment="1"/>
    <xf numFmtId="0" fontId="6" fillId="8" borderId="13" xfId="1" applyFont="1" applyFill="1" applyBorder="1" applyAlignment="1"/>
    <xf numFmtId="3" fontId="6" fillId="8" borderId="13" xfId="1" applyNumberFormat="1" applyFont="1" applyFill="1" applyBorder="1" applyAlignment="1"/>
    <xf numFmtId="3" fontId="6" fillId="8" borderId="84" xfId="1" applyNumberFormat="1" applyFont="1" applyFill="1" applyBorder="1" applyAlignment="1"/>
    <xf numFmtId="0" fontId="6" fillId="8" borderId="40" xfId="4" applyNumberFormat="1" applyFont="1" applyFill="1" applyBorder="1" applyAlignment="1" applyProtection="1">
      <alignment horizontal="center"/>
    </xf>
    <xf numFmtId="0" fontId="6" fillId="8" borderId="11" xfId="4" applyNumberFormat="1" applyFont="1" applyFill="1" applyBorder="1" applyAlignment="1" applyProtection="1">
      <alignment horizontal="center"/>
    </xf>
    <xf numFmtId="0" fontId="6" fillId="8" borderId="10" xfId="1" applyFont="1" applyFill="1" applyBorder="1" applyAlignment="1"/>
    <xf numFmtId="1" fontId="6" fillId="8" borderId="15" xfId="1" applyNumberFormat="1" applyFont="1" applyFill="1" applyBorder="1" applyAlignment="1">
      <alignment horizontal="center"/>
    </xf>
    <xf numFmtId="1" fontId="6" fillId="8" borderId="39" xfId="1" applyNumberFormat="1" applyFont="1" applyFill="1" applyBorder="1" applyAlignment="1">
      <alignment horizontal="center"/>
    </xf>
    <xf numFmtId="0" fontId="6" fillId="8" borderId="21" xfId="1" applyFont="1" applyFill="1" applyBorder="1" applyAlignment="1" applyProtection="1">
      <alignment horizontal="left" indent="1"/>
    </xf>
    <xf numFmtId="0" fontId="6" fillId="8" borderId="20" xfId="1" applyFont="1" applyFill="1" applyBorder="1" applyAlignment="1" applyProtection="1">
      <alignment horizontal="left" indent="1"/>
    </xf>
    <xf numFmtId="3" fontId="6" fillId="8" borderId="20" xfId="1" applyNumberFormat="1" applyFont="1" applyFill="1" applyBorder="1" applyAlignment="1"/>
    <xf numFmtId="3" fontId="6" fillId="8" borderId="18" xfId="1" applyNumberFormat="1" applyFont="1" applyFill="1" applyBorder="1" applyAlignment="1">
      <alignment horizontal="center" wrapText="1"/>
    </xf>
    <xf numFmtId="0" fontId="6" fillId="8" borderId="18" xfId="1" applyFont="1" applyFill="1" applyBorder="1" applyAlignment="1" applyProtection="1">
      <alignment horizontal="center"/>
    </xf>
    <xf numFmtId="3" fontId="6" fillId="8" borderId="44" xfId="1" applyNumberFormat="1" applyFont="1" applyFill="1" applyBorder="1" applyAlignment="1" applyProtection="1">
      <protection locked="0"/>
    </xf>
    <xf numFmtId="38" fontId="6" fillId="8" borderId="75" xfId="2" applyNumberFormat="1" applyFont="1" applyFill="1" applyBorder="1" applyAlignment="1" applyProtection="1">
      <protection locked="0"/>
    </xf>
    <xf numFmtId="0" fontId="6" fillId="8" borderId="21" xfId="1" applyFont="1" applyFill="1" applyBorder="1" applyAlignment="1" applyProtection="1">
      <alignment horizontal="left"/>
    </xf>
    <xf numFmtId="0" fontId="6" fillId="8" borderId="20" xfId="1" applyFont="1" applyFill="1" applyBorder="1" applyAlignment="1" applyProtection="1">
      <alignment horizontal="left"/>
    </xf>
    <xf numFmtId="0" fontId="6" fillId="8" borderId="19" xfId="1" applyFont="1" applyFill="1" applyBorder="1" applyAlignment="1" applyProtection="1">
      <alignment horizontal="center"/>
    </xf>
    <xf numFmtId="38" fontId="6" fillId="2" borderId="71" xfId="3" applyFont="1" applyFill="1" applyBorder="1"/>
    <xf numFmtId="38" fontId="6" fillId="8" borderId="19" xfId="1" applyNumberFormat="1" applyFont="1" applyFill="1" applyBorder="1" applyAlignment="1" applyProtection="1">
      <protection locked="0"/>
    </xf>
    <xf numFmtId="40" fontId="6" fillId="0" borderId="50" xfId="2" applyFont="1" applyFill="1" applyBorder="1" applyAlignment="1" applyProtection="1">
      <alignment horizontal="right"/>
      <protection locked="0"/>
    </xf>
    <xf numFmtId="9" fontId="6" fillId="0" borderId="66" xfId="6" applyFont="1" applyFill="1" applyBorder="1"/>
    <xf numFmtId="40" fontId="6" fillId="0" borderId="24" xfId="2" applyFont="1" applyFill="1" applyBorder="1" applyAlignment="1" applyProtection="1">
      <alignment horizontal="right"/>
      <protection locked="0"/>
    </xf>
    <xf numFmtId="9" fontId="6" fillId="0" borderId="42" xfId="6" applyFont="1" applyFill="1" applyBorder="1"/>
    <xf numFmtId="0" fontId="6" fillId="0" borderId="0" xfId="0" applyFont="1" applyBorder="1" applyAlignment="1">
      <alignment horizontal="center"/>
    </xf>
    <xf numFmtId="0" fontId="3" fillId="4" borderId="0" xfId="1" applyFont="1" applyFill="1" applyBorder="1" applyAlignment="1">
      <alignment horizontal="centerContinuous"/>
    </xf>
    <xf numFmtId="0" fontId="6" fillId="4" borderId="0" xfId="0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5" fontId="6" fillId="0" borderId="0" xfId="1" applyNumberFormat="1" applyFont="1" applyFill="1" applyBorder="1" applyAlignment="1">
      <alignment horizontal="centerContinuous"/>
    </xf>
    <xf numFmtId="3" fontId="3" fillId="0" borderId="0" xfId="1" applyNumberFormat="1" applyFont="1" applyFill="1" applyAlignment="1" applyProtection="1">
      <alignment horizontal="right"/>
    </xf>
    <xf numFmtId="1" fontId="6" fillId="0" borderId="17" xfId="1" applyNumberFormat="1" applyFont="1" applyFill="1" applyBorder="1" applyAlignment="1">
      <alignment horizontal="center"/>
    </xf>
    <xf numFmtId="0" fontId="3" fillId="4" borderId="33" xfId="1" applyFont="1" applyFill="1" applyBorder="1" applyAlignment="1">
      <alignment horizontal="centerContinuous"/>
    </xf>
    <xf numFmtId="0" fontId="3" fillId="4" borderId="2" xfId="1" applyFont="1" applyFill="1" applyBorder="1" applyAlignment="1">
      <alignment horizontal="centerContinuous"/>
    </xf>
    <xf numFmtId="0" fontId="6" fillId="4" borderId="2" xfId="1" applyFont="1" applyFill="1" applyBorder="1" applyAlignment="1">
      <alignment horizontal="centerContinuous"/>
    </xf>
    <xf numFmtId="1" fontId="6" fillId="0" borderId="5" xfId="1" applyNumberFormat="1" applyFont="1" applyFill="1" applyBorder="1" applyAlignment="1">
      <alignment horizontal="center"/>
    </xf>
    <xf numFmtId="0" fontId="3" fillId="5" borderId="14" xfId="1" applyFont="1" applyFill="1" applyBorder="1" applyAlignment="1"/>
    <xf numFmtId="0" fontId="3" fillId="5" borderId="13" xfId="1" applyFont="1" applyFill="1" applyBorder="1" applyAlignment="1"/>
    <xf numFmtId="0" fontId="6" fillId="5" borderId="13" xfId="1" applyFont="1" applyFill="1" applyBorder="1" applyAlignment="1">
      <alignment horizontal="center"/>
    </xf>
    <xf numFmtId="3" fontId="6" fillId="5" borderId="13" xfId="1" applyNumberFormat="1" applyFont="1" applyFill="1" applyBorder="1" applyAlignment="1" applyProtection="1">
      <alignment horizontal="right"/>
      <protection locked="0"/>
    </xf>
    <xf numFmtId="0" fontId="6" fillId="0" borderId="39" xfId="1" applyFont="1" applyFill="1" applyBorder="1" applyAlignment="1">
      <alignment horizontal="center"/>
    </xf>
    <xf numFmtId="3" fontId="6" fillId="0" borderId="98" xfId="1" applyNumberFormat="1" applyFont="1" applyFill="1" applyBorder="1" applyAlignment="1" applyProtection="1">
      <alignment horizontal="right"/>
      <protection locked="0"/>
    </xf>
    <xf numFmtId="0" fontId="6" fillId="0" borderId="13" xfId="1" applyFont="1" applyFill="1" applyBorder="1" applyAlignment="1">
      <alignment horizontal="center"/>
    </xf>
    <xf numFmtId="3" fontId="6" fillId="0" borderId="13" xfId="1" applyNumberFormat="1" applyFont="1" applyFill="1" applyBorder="1" applyAlignment="1" applyProtection="1">
      <alignment horizontal="center"/>
    </xf>
    <xf numFmtId="3" fontId="6" fillId="0" borderId="98" xfId="1" applyNumberFormat="1" applyFont="1" applyFill="1" applyBorder="1" applyAlignment="1" applyProtection="1">
      <alignment horizontal="center"/>
      <protection locked="0"/>
    </xf>
    <xf numFmtId="0" fontId="3" fillId="5" borderId="14" xfId="1" applyFont="1" applyFill="1" applyBorder="1" applyAlignment="1" applyProtection="1"/>
    <xf numFmtId="0" fontId="3" fillId="5" borderId="13" xfId="1" applyFont="1" applyFill="1" applyBorder="1" applyAlignment="1" applyProtection="1"/>
    <xf numFmtId="2" fontId="3" fillId="5" borderId="13" xfId="1" applyNumberFormat="1" applyFont="1" applyFill="1" applyBorder="1" applyAlignment="1"/>
    <xf numFmtId="3" fontId="3" fillId="5" borderId="13" xfId="1" applyNumberFormat="1" applyFont="1" applyFill="1" applyBorder="1" applyAlignment="1" applyProtection="1">
      <protection locked="0"/>
    </xf>
    <xf numFmtId="2" fontId="6" fillId="0" borderId="39" xfId="1" applyNumberFormat="1" applyFont="1" applyFill="1" applyBorder="1" applyAlignment="1">
      <alignment horizontal="center"/>
    </xf>
    <xf numFmtId="3" fontId="6" fillId="0" borderId="98" xfId="1" applyNumberFormat="1" applyFont="1" applyFill="1" applyBorder="1" applyAlignment="1" applyProtection="1">
      <protection locked="0"/>
    </xf>
    <xf numFmtId="3" fontId="6" fillId="0" borderId="13" xfId="1" applyNumberFormat="1" applyFont="1" applyFill="1" applyBorder="1" applyAlignment="1" applyProtection="1">
      <protection locked="0"/>
    </xf>
    <xf numFmtId="3" fontId="6" fillId="0" borderId="99" xfId="1" applyNumberFormat="1" applyFont="1" applyFill="1" applyBorder="1" applyAlignment="1" applyProtection="1">
      <protection locked="0"/>
    </xf>
    <xf numFmtId="3" fontId="6" fillId="0" borderId="98" xfId="1" applyNumberFormat="1" applyFont="1" applyFill="1" applyBorder="1" applyAlignment="1" applyProtection="1"/>
    <xf numFmtId="2" fontId="6" fillId="5" borderId="13" xfId="1" applyNumberFormat="1" applyFont="1" applyFill="1" applyBorder="1" applyAlignment="1"/>
    <xf numFmtId="0" fontId="6" fillId="0" borderId="1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left"/>
    </xf>
    <xf numFmtId="3" fontId="6" fillId="0" borderId="100" xfId="1" applyNumberFormat="1" applyFont="1" applyFill="1" applyBorder="1" applyAlignment="1" applyProtection="1">
      <protection locked="0"/>
    </xf>
    <xf numFmtId="0" fontId="3" fillId="0" borderId="14" xfId="1" applyFont="1" applyFill="1" applyBorder="1" applyAlignment="1"/>
    <xf numFmtId="6" fontId="6" fillId="0" borderId="13" xfId="1" applyNumberFormat="1" applyFont="1" applyFill="1" applyBorder="1" applyAlignment="1" applyProtection="1">
      <protection locked="0"/>
    </xf>
    <xf numFmtId="6" fontId="6" fillId="0" borderId="98" xfId="1" applyNumberFormat="1" applyFont="1" applyFill="1" applyBorder="1" applyAlignment="1" applyProtection="1">
      <protection locked="0"/>
    </xf>
    <xf numFmtId="0" fontId="6" fillId="0" borderId="14" xfId="1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/>
    </xf>
    <xf numFmtId="0" fontId="6" fillId="0" borderId="7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left"/>
    </xf>
    <xf numFmtId="0" fontId="6" fillId="0" borderId="24" xfId="1" applyFont="1" applyFill="1" applyBorder="1" applyAlignment="1">
      <alignment horizontal="center"/>
    </xf>
    <xf numFmtId="6" fontId="6" fillId="0" borderId="24" xfId="1" applyNumberFormat="1" applyFont="1" applyFill="1" applyBorder="1" applyAlignment="1" applyProtection="1">
      <alignment horizontal="right"/>
      <protection locked="0"/>
    </xf>
    <xf numFmtId="6" fontId="6" fillId="0" borderId="46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Fill="1" applyBorder="1" applyAlignment="1">
      <alignment horizontal="center"/>
    </xf>
    <xf numFmtId="6" fontId="6" fillId="0" borderId="0" xfId="1" applyNumberFormat="1" applyFont="1" applyFill="1" applyBorder="1" applyAlignment="1" applyProtection="1">
      <alignment horizontal="right"/>
      <protection locked="0"/>
    </xf>
    <xf numFmtId="38" fontId="6" fillId="8" borderId="12" xfId="2" applyNumberFormat="1" applyFont="1" applyFill="1" applyBorder="1" applyProtection="1"/>
    <xf numFmtId="38" fontId="6" fillId="8" borderId="85" xfId="2" applyNumberFormat="1" applyFont="1" applyFill="1" applyBorder="1" applyProtection="1"/>
    <xf numFmtId="3" fontId="6" fillId="0" borderId="14" xfId="1" applyNumberFormat="1" applyFont="1" applyFill="1" applyBorder="1" applyAlignment="1"/>
    <xf numFmtId="1" fontId="6" fillId="0" borderId="101" xfId="1" applyNumberFormat="1" applyFont="1" applyFill="1" applyBorder="1" applyAlignment="1">
      <alignment horizontal="center"/>
    </xf>
    <xf numFmtId="2" fontId="6" fillId="0" borderId="29" xfId="6" applyNumberFormat="1" applyFont="1" applyFill="1" applyBorder="1"/>
    <xf numFmtId="0" fontId="5" fillId="0" borderId="4" xfId="2" applyNumberFormat="1" applyFont="1" applyFill="1" applyBorder="1" applyProtection="1">
      <protection locked="0"/>
    </xf>
    <xf numFmtId="38" fontId="5" fillId="0" borderId="4" xfId="2" applyNumberFormat="1" applyFont="1" applyFill="1" applyBorder="1" applyProtection="1">
      <protection locked="0"/>
    </xf>
    <xf numFmtId="38" fontId="5" fillId="0" borderId="5" xfId="2" applyNumberFormat="1" applyFont="1" applyFill="1" applyBorder="1" applyProtection="1">
      <protection locked="0"/>
    </xf>
    <xf numFmtId="0" fontId="5" fillId="0" borderId="5" xfId="2" applyNumberFormat="1" applyFont="1" applyFill="1" applyBorder="1" applyProtection="1">
      <protection locked="0"/>
    </xf>
    <xf numFmtId="38" fontId="6" fillId="0" borderId="19" xfId="1" applyNumberFormat="1" applyFont="1" applyFill="1" applyBorder="1" applyAlignment="1" applyProtection="1">
      <protection locked="0"/>
    </xf>
    <xf numFmtId="38" fontId="6" fillId="0" borderId="47" xfId="1" applyNumberFormat="1" applyFont="1" applyFill="1" applyBorder="1" applyAlignment="1" applyProtection="1">
      <protection locked="0"/>
    </xf>
    <xf numFmtId="38" fontId="6" fillId="8" borderId="47" xfId="1" applyNumberFormat="1" applyFont="1" applyFill="1" applyBorder="1" applyAlignment="1" applyProtection="1">
      <protection locked="0"/>
    </xf>
    <xf numFmtId="38" fontId="6" fillId="0" borderId="47" xfId="1" applyNumberFormat="1" applyFont="1" applyFill="1" applyBorder="1" applyAlignment="1"/>
    <xf numFmtId="0" fontId="15" fillId="0" borderId="0" xfId="0" applyFont="1" applyFill="1" applyBorder="1"/>
    <xf numFmtId="0" fontId="6" fillId="8" borderId="9" xfId="1" applyFont="1" applyFill="1" applyBorder="1" applyAlignment="1"/>
    <xf numFmtId="0" fontId="6" fillId="8" borderId="10" xfId="1" applyFont="1" applyFill="1" applyBorder="1" applyAlignment="1" applyProtection="1">
      <protection locked="0"/>
    </xf>
    <xf numFmtId="0" fontId="1" fillId="8" borderId="10" xfId="1" applyFont="1" applyFill="1" applyBorder="1" applyAlignment="1" applyProtection="1">
      <protection locked="0"/>
    </xf>
    <xf numFmtId="6" fontId="6" fillId="8" borderId="10" xfId="4" applyNumberFormat="1" applyFont="1" applyFill="1" applyBorder="1" applyProtection="1">
      <protection locked="0"/>
    </xf>
    <xf numFmtId="6" fontId="6" fillId="8" borderId="83" xfId="4" applyNumberFormat="1" applyFont="1" applyFill="1" applyBorder="1" applyProtection="1">
      <protection locked="0"/>
    </xf>
    <xf numFmtId="6" fontId="6" fillId="8" borderId="12" xfId="4" applyNumberFormat="1" applyFont="1" applyFill="1" applyBorder="1" applyProtection="1">
      <protection locked="0"/>
    </xf>
    <xf numFmtId="0" fontId="6" fillId="0" borderId="102" xfId="1" applyFont="1" applyFill="1" applyBorder="1" applyAlignment="1" applyProtection="1">
      <alignment horizontal="left"/>
    </xf>
    <xf numFmtId="3" fontId="3" fillId="0" borderId="22" xfId="1" applyNumberFormat="1" applyFont="1" applyFill="1" applyBorder="1" applyAlignment="1"/>
    <xf numFmtId="6" fontId="6" fillId="0" borderId="68" xfId="4" applyNumberFormat="1" applyFont="1" applyFill="1" applyBorder="1" applyAlignment="1"/>
    <xf numFmtId="38" fontId="6" fillId="0" borderId="15" xfId="3" applyFont="1" applyFill="1" applyBorder="1"/>
    <xf numFmtId="0" fontId="6" fillId="0" borderId="16" xfId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/>
    <xf numFmtId="38" fontId="6" fillId="0" borderId="4" xfId="3" applyFont="1" applyFill="1" applyBorder="1"/>
    <xf numFmtId="0" fontId="3" fillId="4" borderId="63" xfId="0" applyFont="1" applyFill="1" applyBorder="1" applyAlignment="1">
      <alignment horizontal="center" wrapText="1"/>
    </xf>
    <xf numFmtId="0" fontId="6" fillId="4" borderId="63" xfId="0" applyFont="1" applyFill="1" applyBorder="1" applyAlignment="1">
      <alignment horizontal="center" wrapText="1"/>
    </xf>
    <xf numFmtId="166" fontId="3" fillId="4" borderId="64" xfId="0" quotePrefix="1" applyNumberFormat="1" applyFont="1" applyFill="1" applyBorder="1" applyAlignment="1">
      <alignment horizontal="center" wrapText="1"/>
    </xf>
    <xf numFmtId="0" fontId="6" fillId="8" borderId="14" xfId="1" applyFont="1" applyFill="1" applyBorder="1" applyAlignment="1" applyProtection="1">
      <alignment horizontal="left"/>
    </xf>
    <xf numFmtId="0" fontId="6" fillId="8" borderId="13" xfId="1" applyFont="1" applyFill="1" applyBorder="1" applyAlignment="1" applyProtection="1">
      <alignment horizontal="left"/>
    </xf>
    <xf numFmtId="0" fontId="6" fillId="8" borderId="39" xfId="1" applyFont="1" applyFill="1" applyBorder="1" applyAlignment="1" applyProtection="1">
      <alignment horizontal="center"/>
    </xf>
    <xf numFmtId="0" fontId="6" fillId="5" borderId="31" xfId="1" applyFont="1" applyFill="1" applyBorder="1" applyAlignment="1" applyProtection="1">
      <alignment horizontal="left"/>
    </xf>
    <xf numFmtId="3" fontId="3" fillId="5" borderId="31" xfId="1" applyNumberFormat="1" applyFont="1" applyFill="1" applyBorder="1" applyAlignment="1"/>
    <xf numFmtId="3" fontId="6" fillId="5" borderId="31" xfId="1" applyNumberFormat="1" applyFont="1" applyFill="1" applyBorder="1" applyAlignment="1"/>
    <xf numFmtId="0" fontId="6" fillId="5" borderId="58" xfId="1" applyFont="1" applyFill="1" applyBorder="1" applyAlignment="1" applyProtection="1">
      <alignment horizontal="center"/>
    </xf>
    <xf numFmtId="0" fontId="6" fillId="0" borderId="14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left"/>
    </xf>
    <xf numFmtId="0" fontId="6" fillId="0" borderId="39" xfId="1" applyFont="1" applyFill="1" applyBorder="1" applyAlignment="1" applyProtection="1">
      <alignment horizontal="center"/>
    </xf>
    <xf numFmtId="6" fontId="6" fillId="0" borderId="39" xfId="4" applyNumberFormat="1" applyFont="1" applyFill="1" applyBorder="1" applyAlignment="1" applyProtection="1">
      <protection locked="0"/>
    </xf>
    <xf numFmtId="0" fontId="3" fillId="5" borderId="31" xfId="1" applyFont="1" applyFill="1" applyBorder="1" applyAlignment="1" applyProtection="1">
      <alignment horizontal="left"/>
    </xf>
    <xf numFmtId="3" fontId="6" fillId="5" borderId="58" xfId="1" applyNumberFormat="1" applyFont="1" applyFill="1" applyBorder="1" applyAlignment="1"/>
    <xf numFmtId="3" fontId="6" fillId="0" borderId="49" xfId="1" applyNumberFormat="1" applyFont="1" applyFill="1" applyBorder="1" applyAlignment="1"/>
    <xf numFmtId="3" fontId="6" fillId="0" borderId="68" xfId="1" applyNumberFormat="1" applyFont="1" applyFill="1" applyBorder="1" applyAlignment="1"/>
    <xf numFmtId="6" fontId="6" fillId="0" borderId="69" xfId="4" applyNumberFormat="1" applyFont="1" applyFill="1" applyBorder="1" applyAlignment="1" applyProtection="1">
      <protection locked="0"/>
    </xf>
    <xf numFmtId="38" fontId="6" fillId="0" borderId="69" xfId="1" applyNumberFormat="1" applyFont="1" applyFill="1" applyBorder="1" applyAlignment="1" applyProtection="1">
      <protection locked="0"/>
    </xf>
    <xf numFmtId="0" fontId="3" fillId="5" borderId="31" xfId="0" applyFont="1" applyFill="1" applyBorder="1"/>
    <xf numFmtId="0" fontId="3" fillId="5" borderId="32" xfId="1" applyFont="1" applyFill="1" applyBorder="1" applyAlignment="1" applyProtection="1">
      <alignment horizontal="left"/>
    </xf>
    <xf numFmtId="3" fontId="6" fillId="5" borderId="73" xfId="1" applyNumberFormat="1" applyFont="1" applyFill="1" applyBorder="1" applyAlignment="1"/>
    <xf numFmtId="6" fontId="6" fillId="5" borderId="34" xfId="4" applyNumberFormat="1" applyFont="1" applyFill="1" applyBorder="1" applyAlignment="1"/>
    <xf numFmtId="38" fontId="6" fillId="5" borderId="73" xfId="1" applyNumberFormat="1" applyFont="1" applyFill="1" applyBorder="1" applyAlignment="1" applyProtection="1">
      <protection locked="0"/>
    </xf>
    <xf numFmtId="0" fontId="3" fillId="5" borderId="32" xfId="0" applyFont="1" applyFill="1" applyBorder="1"/>
    <xf numFmtId="0" fontId="6" fillId="0" borderId="103" xfId="1" applyFont="1" applyFill="1" applyBorder="1" applyAlignment="1" applyProtection="1">
      <alignment horizontal="left"/>
    </xf>
    <xf numFmtId="0" fontId="6" fillId="0" borderId="104" xfId="1" applyFont="1" applyFill="1" applyBorder="1" applyAlignment="1" applyProtection="1">
      <alignment horizontal="left"/>
    </xf>
    <xf numFmtId="3" fontId="3" fillId="0" borderId="104" xfId="1" applyNumberFormat="1" applyFont="1" applyFill="1" applyBorder="1" applyAlignment="1"/>
    <xf numFmtId="3" fontId="6" fillId="0" borderId="104" xfId="1" applyNumberFormat="1" applyFont="1" applyFill="1" applyBorder="1" applyAlignment="1"/>
    <xf numFmtId="0" fontId="6" fillId="0" borderId="105" xfId="1" applyFont="1" applyFill="1" applyBorder="1" applyAlignment="1" applyProtection="1">
      <alignment horizontal="center"/>
    </xf>
    <xf numFmtId="38" fontId="6" fillId="2" borderId="106" xfId="3" applyFont="1" applyFill="1" applyBorder="1"/>
    <xf numFmtId="0" fontId="6" fillId="0" borderId="1" xfId="1" applyFont="1" applyFill="1" applyBorder="1" applyAlignment="1" applyProtection="1">
      <alignment horizontal="center"/>
    </xf>
    <xf numFmtId="38" fontId="6" fillId="0" borderId="71" xfId="1" applyNumberFormat="1" applyFont="1" applyFill="1" applyBorder="1" applyAlignment="1" applyProtection="1">
      <protection locked="0"/>
    </xf>
    <xf numFmtId="1" fontId="6" fillId="0" borderId="78" xfId="1" quotePrefix="1" applyNumberFormat="1" applyFont="1" applyFill="1" applyBorder="1" applyAlignment="1" applyProtection="1">
      <alignment horizontal="center" wrapText="1"/>
    </xf>
    <xf numFmtId="0" fontId="0" fillId="0" borderId="46" xfId="0" applyBorder="1" applyAlignment="1">
      <alignment horizontal="center" wrapText="1"/>
    </xf>
    <xf numFmtId="0" fontId="6" fillId="0" borderId="77" xfId="1" applyFont="1" applyFill="1" applyBorder="1" applyAlignment="1">
      <alignment horizontal="left" wrapText="1"/>
    </xf>
    <xf numFmtId="0" fontId="6" fillId="0" borderId="79" xfId="1" applyFont="1" applyFill="1" applyBorder="1" applyAlignment="1">
      <alignment horizontal="left" wrapText="1"/>
    </xf>
    <xf numFmtId="1" fontId="6" fillId="0" borderId="46" xfId="1" quotePrefix="1" applyNumberFormat="1" applyFont="1" applyFill="1" applyBorder="1" applyAlignment="1" applyProtection="1">
      <alignment horizontal="center" wrapText="1"/>
    </xf>
    <xf numFmtId="0" fontId="6" fillId="8" borderId="102" xfId="1" applyFont="1" applyFill="1" applyBorder="1" applyAlignment="1" applyProtection="1">
      <alignment horizontal="left"/>
    </xf>
    <xf numFmtId="0" fontId="6" fillId="8" borderId="22" xfId="1" applyFont="1" applyFill="1" applyBorder="1" applyAlignment="1" applyProtection="1">
      <alignment horizontal="left"/>
    </xf>
    <xf numFmtId="3" fontId="6" fillId="8" borderId="22" xfId="1" applyNumberFormat="1" applyFont="1" applyFill="1" applyBorder="1" applyAlignment="1"/>
    <xf numFmtId="0" fontId="6" fillId="8" borderId="49" xfId="1" applyFont="1" applyFill="1" applyBorder="1" applyAlignment="1" applyProtection="1">
      <alignment horizontal="center"/>
    </xf>
    <xf numFmtId="3" fontId="6" fillId="8" borderId="19" xfId="1" applyNumberFormat="1" applyFont="1" applyFill="1" applyBorder="1" applyAlignment="1" applyProtection="1">
      <protection locked="0"/>
    </xf>
    <xf numFmtId="38" fontId="6" fillId="9" borderId="69" xfId="3" applyFont="1" applyFill="1" applyBorder="1"/>
    <xf numFmtId="38" fontId="6" fillId="9" borderId="68" xfId="3" applyFont="1" applyFill="1" applyBorder="1"/>
    <xf numFmtId="6" fontId="3" fillId="0" borderId="68" xfId="4" applyNumberFormat="1" applyFont="1" applyFill="1" applyBorder="1" applyAlignment="1"/>
    <xf numFmtId="6" fontId="3" fillId="3" borderId="107" xfId="4" applyNumberFormat="1" applyFont="1" applyFill="1" applyBorder="1"/>
  </cellXfs>
  <cellStyles count="9">
    <cellStyle name="Budget" xfId="1"/>
    <cellStyle name="Comma" xfId="2" builtinId="3"/>
    <cellStyle name="Comma [0]" xfId="3" builtinId="6"/>
    <cellStyle name="Comma [0] 2" xfId="8"/>
    <cellStyle name="Comma 2" xfId="7"/>
    <cellStyle name="Currency" xfId="4" builtinId="4"/>
    <cellStyle name="Normal" xfId="0" builtinId="0"/>
    <cellStyle name="Normal_2005 BUDGET REV 2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852</xdr:row>
          <xdr:rowOff>9525</xdr:rowOff>
        </xdr:from>
        <xdr:to>
          <xdr:col>10</xdr:col>
          <xdr:colOff>0</xdr:colOff>
          <xdr:row>853</xdr:row>
          <xdr:rowOff>85725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900"/>
  <sheetViews>
    <sheetView tabSelected="1" workbookViewId="0">
      <selection activeCell="C1" sqref="C1"/>
    </sheetView>
  </sheetViews>
  <sheetFormatPr defaultColWidth="9.140625" defaultRowHeight="17.850000000000001" customHeight="1"/>
  <cols>
    <col min="1" max="1" width="2" style="1" customWidth="1"/>
    <col min="2" max="2" width="3.140625" style="1" customWidth="1"/>
    <col min="3" max="3" width="4.5703125" style="1" customWidth="1"/>
    <col min="4" max="4" width="26.5703125" style="1" customWidth="1"/>
    <col min="5" max="5" width="1.5703125" style="1" customWidth="1"/>
    <col min="6" max="6" width="19.5703125" style="1" customWidth="1"/>
    <col min="7" max="7" width="3" style="1" customWidth="1"/>
    <col min="8" max="8" width="10.85546875" style="1" customWidth="1"/>
    <col min="9" max="9" width="9.85546875" style="1" customWidth="1"/>
    <col min="10" max="10" width="16.42578125" style="1" customWidth="1"/>
    <col min="11" max="11" width="9.140625" style="1"/>
    <col min="12" max="12" width="20.85546875" style="1" customWidth="1"/>
    <col min="13" max="16384" width="9.140625" style="1"/>
  </cols>
  <sheetData>
    <row r="1" spans="1:13" ht="12" customHeight="1">
      <c r="A1" s="119"/>
      <c r="B1" s="40"/>
      <c r="C1" s="40"/>
      <c r="D1" s="40"/>
      <c r="E1" s="40"/>
      <c r="F1" s="10"/>
      <c r="G1" s="10"/>
      <c r="H1" s="10"/>
      <c r="I1" s="40"/>
      <c r="J1" s="42"/>
    </row>
    <row r="2" spans="1:13" ht="25.5">
      <c r="A2" s="178" t="s">
        <v>161</v>
      </c>
      <c r="B2" s="179"/>
      <c r="C2" s="337"/>
      <c r="D2" s="179"/>
      <c r="E2" s="359"/>
      <c r="F2" s="385" t="s">
        <v>226</v>
      </c>
      <c r="G2" s="120"/>
      <c r="H2" s="178" t="s">
        <v>202</v>
      </c>
      <c r="I2" s="389"/>
      <c r="J2" s="182" t="s">
        <v>6</v>
      </c>
    </row>
    <row r="3" spans="1:13" ht="21" customHeight="1" thickBot="1">
      <c r="A3" s="156" t="s">
        <v>161</v>
      </c>
      <c r="B3" s="10"/>
      <c r="C3" s="10"/>
      <c r="D3" s="10"/>
      <c r="E3" s="10"/>
      <c r="F3" s="156" t="s">
        <v>155</v>
      </c>
      <c r="G3" s="2"/>
      <c r="H3" s="157" t="s">
        <v>0</v>
      </c>
      <c r="J3" s="42"/>
    </row>
    <row r="4" spans="1:13" ht="13.5" thickTop="1">
      <c r="A4" s="189"/>
      <c r="B4" s="190"/>
      <c r="C4" s="190"/>
      <c r="D4" s="190"/>
      <c r="E4" s="190"/>
      <c r="F4" s="191"/>
      <c r="G4" s="191"/>
      <c r="H4" s="44"/>
      <c r="I4" s="44" t="s">
        <v>1</v>
      </c>
      <c r="J4" s="525" t="s">
        <v>280</v>
      </c>
      <c r="M4" s="2"/>
    </row>
    <row r="5" spans="1:13" ht="15" customHeight="1" thickBot="1">
      <c r="A5" s="192" t="s">
        <v>163</v>
      </c>
      <c r="B5" s="193"/>
      <c r="C5" s="193"/>
      <c r="D5" s="193"/>
      <c r="E5" s="193"/>
      <c r="F5" s="194"/>
      <c r="G5" s="194"/>
      <c r="H5" s="46" t="s">
        <v>129</v>
      </c>
      <c r="I5" s="46" t="s">
        <v>101</v>
      </c>
      <c r="J5" s="526"/>
      <c r="M5" s="2"/>
    </row>
    <row r="6" spans="1:13" ht="15.75" customHeight="1" thickTop="1">
      <c r="A6" s="339"/>
      <c r="B6" s="340" t="s">
        <v>269</v>
      </c>
      <c r="C6" s="341"/>
      <c r="D6" s="341"/>
      <c r="E6" s="341"/>
      <c r="F6" s="342"/>
      <c r="G6" s="343"/>
      <c r="H6" s="142"/>
      <c r="I6" s="51"/>
      <c r="J6" s="52"/>
    </row>
    <row r="7" spans="1:13" ht="15.75" customHeight="1">
      <c r="A7" s="47"/>
      <c r="B7" s="48"/>
      <c r="C7" s="53" t="s">
        <v>151</v>
      </c>
      <c r="D7" s="48"/>
      <c r="E7" s="49"/>
      <c r="F7" s="50"/>
      <c r="G7" s="344"/>
      <c r="H7" s="142" t="s">
        <v>144</v>
      </c>
      <c r="I7" s="51">
        <v>29100</v>
      </c>
      <c r="J7" s="52"/>
    </row>
    <row r="8" spans="1:13" ht="15.75" customHeight="1">
      <c r="A8" s="478"/>
      <c r="B8" s="479"/>
      <c r="C8" s="400" t="s">
        <v>229</v>
      </c>
      <c r="D8" s="479"/>
      <c r="E8" s="480"/>
      <c r="F8" s="481"/>
      <c r="G8" s="482"/>
      <c r="H8" s="398" t="s">
        <v>144</v>
      </c>
      <c r="I8" s="399">
        <v>29400</v>
      </c>
      <c r="J8" s="483"/>
    </row>
    <row r="9" spans="1:13" ht="15.75" customHeight="1">
      <c r="A9" s="47"/>
      <c r="B9" s="48"/>
      <c r="C9" s="53" t="s">
        <v>150</v>
      </c>
      <c r="D9" s="48"/>
      <c r="E9" s="49"/>
      <c r="F9" s="50"/>
      <c r="G9" s="344"/>
      <c r="H9" s="142" t="s">
        <v>144</v>
      </c>
      <c r="I9" s="51">
        <v>29300</v>
      </c>
      <c r="J9" s="293"/>
    </row>
    <row r="10" spans="1:13" ht="15.75" customHeight="1">
      <c r="A10" s="47"/>
      <c r="B10" s="48"/>
      <c r="C10" s="53" t="s">
        <v>126</v>
      </c>
      <c r="D10" s="48"/>
      <c r="E10" s="49"/>
      <c r="F10" s="50"/>
      <c r="G10" s="344"/>
      <c r="H10" s="142" t="s">
        <v>144</v>
      </c>
      <c r="I10" s="51">
        <v>29000</v>
      </c>
      <c r="J10" s="293"/>
    </row>
    <row r="11" spans="1:13" ht="15.75" customHeight="1">
      <c r="A11" s="47"/>
      <c r="B11" s="48"/>
      <c r="C11" s="361" t="s">
        <v>186</v>
      </c>
      <c r="D11" s="48"/>
      <c r="E11" s="49"/>
      <c r="F11" s="50"/>
      <c r="G11" s="344"/>
      <c r="H11" s="142" t="s">
        <v>144</v>
      </c>
      <c r="I11" s="51" t="s">
        <v>189</v>
      </c>
      <c r="J11" s="363"/>
    </row>
    <row r="12" spans="1:13" ht="15.75" customHeight="1">
      <c r="A12" s="47"/>
      <c r="B12" s="48"/>
      <c r="C12" s="48"/>
      <c r="D12" s="361" t="s">
        <v>269</v>
      </c>
      <c r="E12" s="133"/>
      <c r="F12" s="50"/>
      <c r="G12" s="344"/>
      <c r="H12" s="143"/>
      <c r="I12" s="51"/>
      <c r="J12" s="303">
        <f>SUM(J7:J11)</f>
        <v>0</v>
      </c>
      <c r="M12" s="2"/>
    </row>
    <row r="13" spans="1:13" ht="15.75" customHeight="1">
      <c r="A13" s="63"/>
      <c r="B13" s="10"/>
      <c r="C13" s="10"/>
      <c r="D13" s="10"/>
      <c r="E13" s="10"/>
      <c r="F13" s="125"/>
      <c r="G13" s="345"/>
      <c r="H13" s="143"/>
      <c r="I13" s="55"/>
      <c r="J13" s="52"/>
    </row>
    <row r="14" spans="1:13" ht="15.75" customHeight="1">
      <c r="A14" s="212"/>
      <c r="B14" s="213" t="s">
        <v>3</v>
      </c>
      <c r="C14" s="214"/>
      <c r="D14" s="214"/>
      <c r="E14" s="214"/>
      <c r="F14" s="215"/>
      <c r="G14" s="346"/>
      <c r="H14" s="142"/>
      <c r="I14" s="51"/>
      <c r="J14" s="52"/>
    </row>
    <row r="15" spans="1:13" ht="15.75" customHeight="1">
      <c r="A15" s="47"/>
      <c r="B15" s="53"/>
      <c r="C15" s="53" t="s">
        <v>131</v>
      </c>
      <c r="D15" s="53"/>
      <c r="E15" s="53"/>
      <c r="F15" s="54"/>
      <c r="G15" s="347"/>
      <c r="H15" s="142" t="s">
        <v>130</v>
      </c>
      <c r="I15" s="51" t="s">
        <v>189</v>
      </c>
      <c r="J15" s="303">
        <f>'Pg 2'!H21</f>
        <v>0</v>
      </c>
    </row>
    <row r="16" spans="1:13" ht="15.75" customHeight="1">
      <c r="A16" s="47"/>
      <c r="B16" s="53"/>
      <c r="C16" s="527" t="s">
        <v>194</v>
      </c>
      <c r="D16" s="527"/>
      <c r="E16" s="527"/>
      <c r="F16" s="527"/>
      <c r="G16" s="528"/>
      <c r="H16" s="142" t="s">
        <v>132</v>
      </c>
      <c r="I16" s="51">
        <v>31200</v>
      </c>
      <c r="J16" s="293"/>
    </row>
    <row r="17" spans="1:11" ht="15.75" customHeight="1">
      <c r="A17" s="47"/>
      <c r="B17" s="53"/>
      <c r="C17" s="527" t="s">
        <v>193</v>
      </c>
      <c r="D17" s="527"/>
      <c r="E17" s="527"/>
      <c r="F17" s="527"/>
      <c r="G17" s="528"/>
      <c r="H17" s="142" t="s">
        <v>132</v>
      </c>
      <c r="I17" s="51">
        <v>31300</v>
      </c>
      <c r="J17" s="293"/>
    </row>
    <row r="18" spans="1:11" ht="15.75" customHeight="1">
      <c r="A18" s="47"/>
      <c r="B18" s="53"/>
      <c r="C18" s="527" t="s">
        <v>84</v>
      </c>
      <c r="D18" s="527"/>
      <c r="E18" s="527"/>
      <c r="F18" s="527"/>
      <c r="G18" s="528"/>
      <c r="H18" s="142" t="s">
        <v>132</v>
      </c>
      <c r="I18" s="51">
        <v>31900</v>
      </c>
      <c r="J18" s="293"/>
      <c r="K18" s="228"/>
    </row>
    <row r="19" spans="1:11" ht="15.75" customHeight="1">
      <c r="A19" s="47"/>
      <c r="B19" s="53"/>
      <c r="C19" s="527" t="s">
        <v>190</v>
      </c>
      <c r="D19" s="527"/>
      <c r="E19" s="527"/>
      <c r="F19" s="527"/>
      <c r="G19" s="528"/>
      <c r="H19" s="142" t="s">
        <v>132</v>
      </c>
      <c r="I19" s="51">
        <v>32500</v>
      </c>
      <c r="J19" s="293"/>
    </row>
    <row r="20" spans="1:11" ht="15.75" customHeight="1">
      <c r="A20" s="47"/>
      <c r="B20" s="53"/>
      <c r="C20" s="352"/>
      <c r="D20" s="353" t="s">
        <v>191</v>
      </c>
      <c r="E20" s="353"/>
      <c r="F20" s="353"/>
      <c r="G20" s="353"/>
      <c r="H20" s="142"/>
      <c r="I20" s="51"/>
      <c r="J20" s="354"/>
    </row>
    <row r="21" spans="1:11" ht="15.75" customHeight="1">
      <c r="A21" s="47"/>
      <c r="B21" s="53"/>
      <c r="C21" s="349" t="s">
        <v>133</v>
      </c>
      <c r="D21" s="53"/>
      <c r="E21" s="53"/>
      <c r="F21" s="54"/>
      <c r="G21" s="347"/>
      <c r="H21" s="142" t="s">
        <v>132</v>
      </c>
      <c r="I21" s="51">
        <v>33000</v>
      </c>
      <c r="J21" s="293"/>
    </row>
    <row r="22" spans="1:11" ht="15.75" customHeight="1">
      <c r="A22" s="47"/>
      <c r="B22" s="53"/>
      <c r="C22" s="53" t="s">
        <v>134</v>
      </c>
      <c r="D22" s="53"/>
      <c r="E22" s="53"/>
      <c r="F22" s="54"/>
      <c r="G22" s="347"/>
      <c r="H22" s="142" t="s">
        <v>132</v>
      </c>
      <c r="I22" s="51">
        <v>34000</v>
      </c>
      <c r="J22" s="363"/>
    </row>
    <row r="23" spans="1:11" ht="15.75" customHeight="1">
      <c r="A23" s="63"/>
      <c r="B23" s="10"/>
      <c r="C23" s="10"/>
      <c r="D23" s="10" t="s">
        <v>172</v>
      </c>
      <c r="E23" s="10"/>
      <c r="F23" s="125"/>
      <c r="G23" s="345"/>
      <c r="H23" s="142"/>
      <c r="I23" s="51"/>
      <c r="J23" s="303">
        <f>SUM(J15:J22)</f>
        <v>0</v>
      </c>
    </row>
    <row r="24" spans="1:11" ht="15.75" customHeight="1">
      <c r="A24" s="212"/>
      <c r="B24" s="213" t="s">
        <v>4</v>
      </c>
      <c r="C24" s="214"/>
      <c r="D24" s="214"/>
      <c r="E24" s="214"/>
      <c r="F24" s="215"/>
      <c r="G24" s="346"/>
      <c r="H24" s="142"/>
      <c r="I24" s="51"/>
      <c r="J24" s="52"/>
    </row>
    <row r="25" spans="1:11" ht="15.75" customHeight="1">
      <c r="A25" s="466"/>
      <c r="B25" s="59"/>
      <c r="C25" s="59" t="s">
        <v>230</v>
      </c>
      <c r="D25" s="59"/>
      <c r="E25" s="59"/>
      <c r="F25" s="59"/>
      <c r="G25" s="59"/>
      <c r="H25" s="142" t="s">
        <v>130</v>
      </c>
      <c r="I25" s="51" t="s">
        <v>189</v>
      </c>
      <c r="J25" s="303">
        <f>'Pg 2'!H42</f>
        <v>0</v>
      </c>
    </row>
    <row r="26" spans="1:11" ht="15.75" customHeight="1">
      <c r="A26" s="58"/>
      <c r="B26" s="57"/>
      <c r="C26" s="53" t="s">
        <v>135</v>
      </c>
      <c r="D26" s="57"/>
      <c r="E26" s="57"/>
      <c r="F26" s="59"/>
      <c r="G26" s="348"/>
      <c r="H26" s="142" t="s">
        <v>130</v>
      </c>
      <c r="I26" s="51">
        <v>90000</v>
      </c>
      <c r="J26" s="303">
        <f>'Pg 2'!H45</f>
        <v>0</v>
      </c>
    </row>
    <row r="27" spans="1:11" ht="15.75" customHeight="1">
      <c r="A27" s="394"/>
      <c r="B27" s="395"/>
      <c r="C27" s="395" t="s">
        <v>228</v>
      </c>
      <c r="D27" s="395"/>
      <c r="E27" s="395"/>
      <c r="F27" s="396"/>
      <c r="G27" s="397"/>
      <c r="H27" s="398" t="s">
        <v>130</v>
      </c>
      <c r="I27" s="399">
        <v>96000</v>
      </c>
      <c r="J27" s="464">
        <f>'Pg 2'!H46</f>
        <v>0</v>
      </c>
    </row>
    <row r="28" spans="1:11" ht="15.75" customHeight="1">
      <c r="A28" s="394"/>
      <c r="B28" s="395"/>
      <c r="C28" s="395" t="s">
        <v>307</v>
      </c>
      <c r="D28" s="395"/>
      <c r="E28" s="395"/>
      <c r="F28" s="396"/>
      <c r="G28" s="397"/>
      <c r="H28" s="398" t="s">
        <v>130</v>
      </c>
      <c r="I28" s="399">
        <v>96001</v>
      </c>
      <c r="J28" s="465">
        <f>'Pg 2'!H47</f>
        <v>0</v>
      </c>
    </row>
    <row r="29" spans="1:11" ht="15.75" customHeight="1">
      <c r="A29" s="58"/>
      <c r="B29" s="57"/>
      <c r="C29" s="60"/>
      <c r="D29" s="57" t="s">
        <v>171</v>
      </c>
      <c r="E29" s="57"/>
      <c r="F29" s="59"/>
      <c r="G29" s="348"/>
      <c r="H29" s="142"/>
      <c r="I29" s="51"/>
      <c r="J29" s="303">
        <f>SUM(J25:J28)</f>
        <v>0</v>
      </c>
    </row>
    <row r="30" spans="1:11" ht="15.75" customHeight="1">
      <c r="A30" s="63"/>
      <c r="B30" s="10"/>
      <c r="C30" s="147"/>
      <c r="D30" s="10"/>
      <c r="E30" s="10"/>
      <c r="F30" s="125"/>
      <c r="G30" s="345"/>
      <c r="H30" s="142"/>
      <c r="I30" s="51"/>
      <c r="J30" s="293"/>
    </row>
    <row r="31" spans="1:11" ht="15.75" customHeight="1">
      <c r="A31" s="212"/>
      <c r="B31" s="213" t="s">
        <v>143</v>
      </c>
      <c r="C31" s="214"/>
      <c r="D31" s="214"/>
      <c r="E31" s="214"/>
      <c r="F31" s="215"/>
      <c r="G31" s="346"/>
      <c r="H31" s="142"/>
      <c r="I31" s="51"/>
      <c r="J31" s="303">
        <f>+J23-J29</f>
        <v>0</v>
      </c>
    </row>
    <row r="32" spans="1:11" ht="15.75" customHeight="1">
      <c r="A32" s="63"/>
      <c r="B32" s="148"/>
      <c r="C32" s="147"/>
      <c r="D32" s="10"/>
      <c r="E32" s="10"/>
      <c r="F32" s="125"/>
      <c r="G32" s="345"/>
      <c r="H32" s="142"/>
      <c r="I32" s="51"/>
      <c r="J32" s="52"/>
    </row>
    <row r="33" spans="1:11" ht="15.75" customHeight="1">
      <c r="A33" s="212"/>
      <c r="B33" s="213" t="s">
        <v>268</v>
      </c>
      <c r="C33" s="214"/>
      <c r="D33" s="214"/>
      <c r="E33" s="214"/>
      <c r="F33" s="215"/>
      <c r="G33" s="346"/>
      <c r="H33" s="142"/>
      <c r="I33" s="51"/>
      <c r="J33" s="52"/>
    </row>
    <row r="34" spans="1:11" ht="15.75" customHeight="1">
      <c r="A34" s="58"/>
      <c r="B34" s="57"/>
      <c r="C34" s="53" t="s">
        <v>151</v>
      </c>
      <c r="D34" s="57"/>
      <c r="E34" s="59"/>
      <c r="F34" s="59"/>
      <c r="G34" s="59"/>
      <c r="H34" s="61" t="s">
        <v>136</v>
      </c>
      <c r="I34" s="141">
        <v>29100</v>
      </c>
      <c r="J34" s="303">
        <f>'Sch 1'!I55</f>
        <v>0</v>
      </c>
    </row>
    <row r="35" spans="1:11" ht="15.75" customHeight="1">
      <c r="A35" s="394"/>
      <c r="B35" s="395"/>
      <c r="C35" s="400" t="s">
        <v>296</v>
      </c>
      <c r="D35" s="395"/>
      <c r="E35" s="396"/>
      <c r="F35" s="396"/>
      <c r="G35" s="396"/>
      <c r="H35" s="401" t="s">
        <v>136</v>
      </c>
      <c r="I35" s="402">
        <v>29400</v>
      </c>
      <c r="J35" s="464">
        <f>'Sch 1'!I56</f>
        <v>0</v>
      </c>
    </row>
    <row r="36" spans="1:11" ht="15.75" customHeight="1">
      <c r="A36" s="58"/>
      <c r="B36" s="57"/>
      <c r="C36" s="53" t="s">
        <v>150</v>
      </c>
      <c r="D36" s="57"/>
      <c r="E36" s="57"/>
      <c r="F36" s="59"/>
      <c r="G36" s="348"/>
      <c r="H36" s="61" t="s">
        <v>136</v>
      </c>
      <c r="I36" s="141">
        <v>29300</v>
      </c>
      <c r="J36" s="303">
        <f>'Sch 1'!I57</f>
        <v>0</v>
      </c>
    </row>
    <row r="37" spans="1:11" ht="15.75" customHeight="1">
      <c r="A37" s="58"/>
      <c r="B37" s="57"/>
      <c r="C37" s="53" t="s">
        <v>126</v>
      </c>
      <c r="D37" s="57"/>
      <c r="E37" s="57"/>
      <c r="F37" s="59"/>
      <c r="G37" s="348"/>
      <c r="H37" s="61" t="s">
        <v>136</v>
      </c>
      <c r="I37" s="141">
        <v>29000</v>
      </c>
      <c r="J37" s="364">
        <f>'Sch 1'!I58</f>
        <v>0</v>
      </c>
    </row>
    <row r="38" spans="1:11" ht="15.75" customHeight="1">
      <c r="A38" s="58"/>
      <c r="B38" s="57"/>
      <c r="C38" s="53"/>
      <c r="D38" s="57" t="s">
        <v>268</v>
      </c>
      <c r="E38" s="57"/>
      <c r="F38" s="59"/>
      <c r="G38" s="348"/>
      <c r="H38" s="61"/>
      <c r="I38" s="141"/>
      <c r="J38" s="304">
        <f>SUM(J34:J37)</f>
        <v>0</v>
      </c>
      <c r="K38" s="326">
        <f>+J31+J12-J38</f>
        <v>0</v>
      </c>
    </row>
    <row r="39" spans="1:11" ht="15.75" customHeight="1" thickBot="1">
      <c r="A39" s="63"/>
      <c r="B39" s="10"/>
      <c r="C39" s="11"/>
      <c r="D39" s="270"/>
      <c r="E39" s="270"/>
      <c r="F39" s="125"/>
      <c r="G39" s="125"/>
      <c r="H39" s="467"/>
      <c r="I39" s="271"/>
      <c r="J39" s="159"/>
    </row>
    <row r="40" spans="1:11" ht="16.5" customHeight="1" thickBot="1">
      <c r="A40" s="144"/>
      <c r="B40" s="134" t="s">
        <v>187</v>
      </c>
      <c r="C40" s="134"/>
      <c r="D40" s="134"/>
      <c r="E40" s="134"/>
      <c r="F40" s="135"/>
      <c r="G40" s="135"/>
      <c r="H40" s="155"/>
      <c r="I40" s="155"/>
      <c r="J40" s="158" t="e">
        <f>J34/J25</f>
        <v>#DIV/0!</v>
      </c>
    </row>
    <row r="41" spans="1:11" ht="12.75">
      <c r="A41" s="330"/>
      <c r="B41" s="331"/>
      <c r="C41" s="332"/>
      <c r="D41" s="136"/>
      <c r="E41" s="136"/>
      <c r="F41" s="136"/>
      <c r="G41" s="136"/>
      <c r="H41" s="332"/>
      <c r="I41" s="332"/>
      <c r="J41" s="333"/>
    </row>
    <row r="42" spans="1:11" ht="12.75">
      <c r="A42" s="334"/>
      <c r="B42" s="136"/>
      <c r="C42" s="136"/>
      <c r="D42" s="136"/>
      <c r="E42" s="136"/>
      <c r="F42" s="136"/>
      <c r="G42" s="136"/>
      <c r="H42" s="332"/>
      <c r="I42" s="332"/>
      <c r="J42" s="333"/>
    </row>
    <row r="43" spans="1:11" ht="12.75">
      <c r="A43" s="335"/>
      <c r="B43" s="137"/>
      <c r="C43" s="137"/>
      <c r="D43" s="137"/>
      <c r="E43" s="136"/>
      <c r="F43" s="137"/>
      <c r="G43" s="136"/>
      <c r="H43" s="137"/>
      <c r="I43" s="137"/>
      <c r="J43" s="138"/>
    </row>
    <row r="44" spans="1:11" ht="16.5" customHeight="1" thickBot="1">
      <c r="A44" s="45"/>
      <c r="B44" s="149" t="s">
        <v>102</v>
      </c>
      <c r="C44" s="149"/>
      <c r="D44" s="149"/>
      <c r="E44" s="149"/>
      <c r="F44" s="139" t="s">
        <v>5</v>
      </c>
      <c r="G44" s="140"/>
      <c r="H44" s="145"/>
      <c r="I44" s="140" t="s">
        <v>281</v>
      </c>
      <c r="J44" s="146"/>
    </row>
    <row r="45" spans="1:11" ht="13.5" thickTop="1">
      <c r="A45" s="42"/>
      <c r="B45" s="42"/>
      <c r="C45" s="42"/>
      <c r="D45" s="42"/>
      <c r="E45" s="42"/>
      <c r="F45" s="43"/>
      <c r="G45" s="43"/>
      <c r="H45" s="43"/>
      <c r="I45" s="42"/>
      <c r="J45" s="42"/>
    </row>
    <row r="46" spans="1:11" ht="11.25">
      <c r="A46" s="3"/>
      <c r="B46" s="3"/>
      <c r="C46" s="3"/>
      <c r="D46" s="3"/>
      <c r="E46" s="3"/>
      <c r="F46" s="4"/>
      <c r="G46" s="4"/>
      <c r="H46" s="4"/>
      <c r="I46" s="3"/>
      <c r="J46" s="3"/>
    </row>
    <row r="47" spans="1:11" ht="11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1" ht="11.25">
      <c r="A48" s="5"/>
      <c r="B48" s="2"/>
      <c r="C48" s="2"/>
      <c r="D48" s="2"/>
      <c r="E48" s="2"/>
      <c r="F48" s="2"/>
      <c r="G48" s="2"/>
      <c r="H48" s="2"/>
      <c r="I48" s="2"/>
      <c r="J48" s="2"/>
    </row>
    <row r="49" spans="1:10" ht="11.25">
      <c r="A49" s="5"/>
      <c r="B49" s="2"/>
      <c r="C49" s="2"/>
      <c r="D49" s="2"/>
      <c r="E49" s="2"/>
      <c r="F49" s="2"/>
      <c r="G49" s="2"/>
      <c r="H49" s="2"/>
      <c r="I49" s="2"/>
      <c r="J49" s="2"/>
    </row>
    <row r="50" spans="1:10" ht="11.25">
      <c r="A50" s="5"/>
      <c r="B50" s="2"/>
      <c r="C50" s="2"/>
      <c r="D50" s="2"/>
      <c r="E50" s="2"/>
      <c r="F50" s="2"/>
      <c r="G50" s="2"/>
      <c r="H50" s="2"/>
      <c r="I50" s="2"/>
      <c r="J50" s="2"/>
    </row>
    <row r="51" spans="1:10" ht="11.2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1.25">
      <c r="A52" s="5"/>
      <c r="B52" s="2"/>
      <c r="C52" s="2"/>
      <c r="D52" s="2"/>
      <c r="E52" s="2"/>
      <c r="F52" s="2"/>
      <c r="G52" s="2"/>
      <c r="H52" s="2"/>
      <c r="I52" s="2"/>
      <c r="J52" s="2"/>
    </row>
    <row r="53" spans="1:10" ht="11.25">
      <c r="A53" s="5"/>
      <c r="B53" s="2"/>
      <c r="C53" s="2"/>
      <c r="D53" s="2"/>
      <c r="E53" s="2"/>
      <c r="F53" s="2"/>
      <c r="G53" s="2"/>
      <c r="H53" s="2"/>
      <c r="I53" s="2"/>
      <c r="J53" s="2"/>
    </row>
    <row r="54" spans="1:10" ht="11.25">
      <c r="A54" s="5"/>
      <c r="B54" s="2"/>
      <c r="C54" s="2"/>
      <c r="D54" s="2"/>
      <c r="E54" s="2"/>
      <c r="F54" s="2"/>
      <c r="G54" s="2"/>
      <c r="H54" s="2"/>
      <c r="I54" s="2"/>
      <c r="J54" s="2"/>
    </row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</sheetData>
  <mergeCells count="5">
    <mergeCell ref="J4:J5"/>
    <mergeCell ref="C16:G16"/>
    <mergeCell ref="C17:G17"/>
    <mergeCell ref="C18:G18"/>
    <mergeCell ref="C19:G19"/>
  </mergeCells>
  <pageMargins left="0.5" right="0.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Line="0" autoPict="0">
                <anchor moveWithCells="1" sizeWithCells="1">
                  <from>
                    <xdr:col>10</xdr:col>
                    <xdr:colOff>0</xdr:colOff>
                    <xdr:row>852</xdr:row>
                    <xdr:rowOff>9525</xdr:rowOff>
                  </from>
                  <to>
                    <xdr:col>10</xdr:col>
                    <xdr:colOff>0</xdr:colOff>
                    <xdr:row>853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I57"/>
  <sheetViews>
    <sheetView zoomScaleNormal="100" workbookViewId="0">
      <selection activeCell="C4" sqref="C4"/>
    </sheetView>
  </sheetViews>
  <sheetFormatPr defaultColWidth="9.140625" defaultRowHeight="12.75"/>
  <cols>
    <col min="1" max="2" width="5.85546875" style="6" customWidth="1"/>
    <col min="3" max="3" width="30.28515625" style="6" customWidth="1"/>
    <col min="4" max="5" width="14.85546875" style="6" customWidth="1"/>
    <col min="6" max="6" width="11.85546875" style="122" customWidth="1"/>
    <col min="7" max="7" width="9" style="6" customWidth="1"/>
    <col min="8" max="8" width="17" style="6" customWidth="1"/>
    <col min="9" max="16384" width="9.140625" style="6"/>
  </cols>
  <sheetData>
    <row r="1" spans="1:9" ht="51.75" thickBot="1">
      <c r="A1" s="236" t="s">
        <v>160</v>
      </c>
      <c r="B1" s="151"/>
      <c r="C1" s="64" t="str">
        <f>'Pg 1'!A2</f>
        <v>Fair Name</v>
      </c>
      <c r="D1" s="41" t="s">
        <v>156</v>
      </c>
      <c r="E1" s="152"/>
      <c r="F1" s="387" t="str">
        <f>'Pg 1'!F2</f>
        <v>DAA # or fair name abbreviation</v>
      </c>
      <c r="H1" s="183" t="s">
        <v>7</v>
      </c>
    </row>
    <row r="2" spans="1:9" ht="17.25" customHeight="1" thickTop="1">
      <c r="A2" s="195"/>
      <c r="B2" s="191"/>
      <c r="C2" s="191"/>
      <c r="D2" s="196"/>
      <c r="E2" s="196"/>
      <c r="F2" s="126"/>
      <c r="G2" s="65" t="s">
        <v>1</v>
      </c>
      <c r="H2" s="525" t="s">
        <v>280</v>
      </c>
    </row>
    <row r="3" spans="1:9" ht="17.25" customHeight="1" thickBot="1">
      <c r="A3" s="197" t="s">
        <v>159</v>
      </c>
      <c r="B3" s="198"/>
      <c r="C3" s="199"/>
      <c r="D3" s="200"/>
      <c r="E3" s="200"/>
      <c r="F3" s="127" t="s">
        <v>129</v>
      </c>
      <c r="G3" s="62" t="s">
        <v>2</v>
      </c>
      <c r="H3" s="526"/>
    </row>
    <row r="4" spans="1:9" ht="17.25" customHeight="1" thickTop="1">
      <c r="A4" s="201" t="s">
        <v>8</v>
      </c>
      <c r="B4" s="202"/>
      <c r="C4" s="203"/>
      <c r="D4" s="204"/>
      <c r="E4" s="204"/>
      <c r="F4" s="128"/>
      <c r="G4" s="66"/>
      <c r="H4" s="153"/>
    </row>
    <row r="5" spans="1:9" ht="17.25" customHeight="1">
      <c r="A5" s="74"/>
      <c r="B5" s="184"/>
      <c r="C5" s="94" t="s">
        <v>54</v>
      </c>
      <c r="D5" s="68"/>
      <c r="E5" s="68"/>
      <c r="F5" s="129"/>
      <c r="G5" s="66">
        <v>41000</v>
      </c>
      <c r="H5" s="307"/>
      <c r="I5" s="326">
        <f>+H5-'Sch 4'!G27</f>
        <v>0</v>
      </c>
    </row>
    <row r="6" spans="1:9" ht="17.25" customHeight="1">
      <c r="A6" s="74"/>
      <c r="B6" s="184"/>
      <c r="C6" s="94" t="s">
        <v>55</v>
      </c>
      <c r="D6" s="68"/>
      <c r="E6" s="68"/>
      <c r="F6" s="129"/>
      <c r="G6" s="66">
        <v>41500</v>
      </c>
      <c r="H6" s="308"/>
    </row>
    <row r="7" spans="1:9" ht="17.25" customHeight="1">
      <c r="A7" s="74"/>
      <c r="B7" s="184"/>
      <c r="C7" s="94" t="s">
        <v>185</v>
      </c>
      <c r="D7" s="68"/>
      <c r="E7" s="68"/>
      <c r="F7" s="129"/>
      <c r="G7" s="285">
        <v>42100</v>
      </c>
      <c r="H7" s="308"/>
    </row>
    <row r="8" spans="1:9" ht="17.25" customHeight="1">
      <c r="A8" s="74"/>
      <c r="B8" s="184"/>
      <c r="C8" s="94" t="s">
        <v>50</v>
      </c>
      <c r="D8" s="68"/>
      <c r="E8" s="68"/>
      <c r="F8" s="129"/>
      <c r="G8" s="66">
        <v>42200</v>
      </c>
      <c r="H8" s="308"/>
    </row>
    <row r="9" spans="1:9" ht="17.25" customHeight="1">
      <c r="A9" s="74"/>
      <c r="B9" s="184"/>
      <c r="C9" s="94" t="s">
        <v>56</v>
      </c>
      <c r="D9" s="68"/>
      <c r="E9" s="68"/>
      <c r="F9" s="129"/>
      <c r="G9" s="66">
        <v>43000</v>
      </c>
      <c r="H9" s="308"/>
    </row>
    <row r="10" spans="1:9" ht="17.25" customHeight="1">
      <c r="A10" s="74"/>
      <c r="B10" s="184"/>
      <c r="C10" s="94" t="s">
        <v>57</v>
      </c>
      <c r="D10" s="68"/>
      <c r="E10" s="68"/>
      <c r="F10" s="129"/>
      <c r="G10" s="66">
        <v>44000</v>
      </c>
      <c r="H10" s="308"/>
    </row>
    <row r="11" spans="1:9" ht="17.25" customHeight="1">
      <c r="A11" s="74"/>
      <c r="B11" s="184"/>
      <c r="C11" s="94" t="s">
        <v>58</v>
      </c>
      <c r="D11" s="68"/>
      <c r="E11" s="68"/>
      <c r="F11" s="129"/>
      <c r="G11" s="66">
        <v>45000</v>
      </c>
      <c r="H11" s="308"/>
    </row>
    <row r="12" spans="1:9" ht="17.25" customHeight="1">
      <c r="A12" s="74"/>
      <c r="B12" s="184"/>
      <c r="C12" s="94" t="s">
        <v>59</v>
      </c>
      <c r="D12" s="68"/>
      <c r="E12" s="68"/>
      <c r="F12" s="129"/>
      <c r="G12" s="66">
        <v>45005</v>
      </c>
      <c r="H12" s="308"/>
    </row>
    <row r="13" spans="1:9" ht="17.25" customHeight="1">
      <c r="A13" s="74"/>
      <c r="B13" s="184"/>
      <c r="C13" s="94" t="s">
        <v>60</v>
      </c>
      <c r="D13" s="68"/>
      <c r="E13" s="68"/>
      <c r="F13" s="129"/>
      <c r="G13" s="66">
        <v>46000</v>
      </c>
      <c r="H13" s="308"/>
    </row>
    <row r="14" spans="1:9" ht="17.25" customHeight="1">
      <c r="A14" s="95"/>
      <c r="B14" s="185"/>
      <c r="C14" s="94" t="s">
        <v>51</v>
      </c>
      <c r="D14" s="68"/>
      <c r="E14" s="68"/>
      <c r="F14" s="129"/>
      <c r="G14" s="66">
        <v>46109</v>
      </c>
      <c r="H14" s="308"/>
    </row>
    <row r="15" spans="1:9" ht="17.25" customHeight="1">
      <c r="A15" s="74"/>
      <c r="B15" s="184"/>
      <c r="C15" s="94" t="s">
        <v>61</v>
      </c>
      <c r="D15" s="68"/>
      <c r="E15" s="68"/>
      <c r="F15" s="129"/>
      <c r="G15" s="66">
        <v>46009</v>
      </c>
      <c r="H15" s="308"/>
    </row>
    <row r="16" spans="1:9" ht="17.25" customHeight="1">
      <c r="A16" s="74"/>
      <c r="B16" s="184"/>
      <c r="C16" s="94" t="s">
        <v>62</v>
      </c>
      <c r="D16" s="68"/>
      <c r="E16" s="68"/>
      <c r="F16" s="129"/>
      <c r="G16" s="66">
        <v>47000</v>
      </c>
      <c r="H16" s="308"/>
    </row>
    <row r="17" spans="1:8" ht="17.25" customHeight="1">
      <c r="A17" s="74"/>
      <c r="B17" s="184"/>
      <c r="C17" s="94" t="s">
        <v>63</v>
      </c>
      <c r="D17" s="68"/>
      <c r="E17" s="68"/>
      <c r="F17" s="129"/>
      <c r="G17" s="66">
        <v>47005</v>
      </c>
      <c r="H17" s="308"/>
    </row>
    <row r="18" spans="1:8" ht="17.25" customHeight="1">
      <c r="A18" s="74"/>
      <c r="B18" s="184"/>
      <c r="C18" s="94" t="s">
        <v>64</v>
      </c>
      <c r="D18" s="68"/>
      <c r="E18" s="68"/>
      <c r="F18" s="129"/>
      <c r="G18" s="66">
        <v>48000</v>
      </c>
      <c r="H18" s="308"/>
    </row>
    <row r="19" spans="1:8" ht="17.25" customHeight="1">
      <c r="A19" s="74"/>
      <c r="B19" s="184"/>
      <c r="C19" s="94" t="s">
        <v>53</v>
      </c>
      <c r="D19" s="68"/>
      <c r="E19" s="68"/>
      <c r="F19" s="129"/>
      <c r="G19" s="66">
        <v>49000</v>
      </c>
      <c r="H19" s="308"/>
    </row>
    <row r="20" spans="1:8" ht="17.25" customHeight="1">
      <c r="A20" s="74"/>
      <c r="B20" s="184"/>
      <c r="C20" s="94" t="s">
        <v>65</v>
      </c>
      <c r="D20" s="68"/>
      <c r="E20" s="68"/>
      <c r="F20" s="129"/>
      <c r="G20" s="66">
        <v>49500</v>
      </c>
      <c r="H20" s="309"/>
    </row>
    <row r="21" spans="1:8" ht="17.25" customHeight="1">
      <c r="A21" s="74"/>
      <c r="B21" s="184"/>
      <c r="C21" s="94" t="s">
        <v>145</v>
      </c>
      <c r="D21" s="68"/>
      <c r="E21" s="68"/>
      <c r="F21" s="129" t="s">
        <v>138</v>
      </c>
      <c r="G21" s="66"/>
      <c r="H21" s="153">
        <f>SUM(H5:H20)</f>
        <v>0</v>
      </c>
    </row>
    <row r="22" spans="1:8" ht="17.25" customHeight="1">
      <c r="A22" s="69"/>
      <c r="B22" s="186"/>
      <c r="C22" s="70"/>
      <c r="D22" s="68"/>
      <c r="E22" s="68"/>
      <c r="F22" s="129"/>
      <c r="G22" s="66"/>
      <c r="H22" s="154"/>
    </row>
    <row r="23" spans="1:8" ht="17.25" customHeight="1">
      <c r="A23" s="205" t="s">
        <v>9</v>
      </c>
      <c r="B23" s="206"/>
      <c r="C23" s="207"/>
      <c r="D23" s="208"/>
      <c r="E23" s="208"/>
      <c r="F23" s="129"/>
      <c r="G23" s="66"/>
      <c r="H23" s="154"/>
    </row>
    <row r="24" spans="1:8" ht="17.25" customHeight="1">
      <c r="A24" s="74"/>
      <c r="B24" s="184"/>
      <c r="C24" s="94" t="s">
        <v>66</v>
      </c>
      <c r="D24" s="68"/>
      <c r="E24" s="68"/>
      <c r="F24" s="129"/>
      <c r="G24" s="66">
        <v>50000</v>
      </c>
      <c r="H24" s="308"/>
    </row>
    <row r="25" spans="1:8" ht="17.25" customHeight="1">
      <c r="A25" s="74"/>
      <c r="B25" s="184"/>
      <c r="C25" s="94" t="s">
        <v>67</v>
      </c>
      <c r="D25" s="68"/>
      <c r="E25" s="68"/>
      <c r="F25" s="129"/>
      <c r="G25" s="66">
        <v>52000</v>
      </c>
      <c r="H25" s="308"/>
    </row>
    <row r="26" spans="1:8" ht="17.25" customHeight="1">
      <c r="A26" s="74"/>
      <c r="B26" s="184"/>
      <c r="C26" s="94" t="s">
        <v>68</v>
      </c>
      <c r="D26" s="68"/>
      <c r="E26" s="68"/>
      <c r="F26" s="129"/>
      <c r="G26" s="66">
        <v>54000</v>
      </c>
      <c r="H26" s="308"/>
    </row>
    <row r="27" spans="1:8" ht="17.25" customHeight="1">
      <c r="A27" s="74"/>
      <c r="B27" s="184"/>
      <c r="C27" s="94" t="s">
        <v>69</v>
      </c>
      <c r="D27" s="68"/>
      <c r="E27" s="68"/>
      <c r="F27" s="129"/>
      <c r="G27" s="66">
        <v>56000</v>
      </c>
      <c r="H27" s="308"/>
    </row>
    <row r="28" spans="1:8" ht="17.25" customHeight="1">
      <c r="A28" s="74"/>
      <c r="B28" s="184"/>
      <c r="C28" s="94" t="s">
        <v>62</v>
      </c>
      <c r="D28" s="68"/>
      <c r="E28" s="68"/>
      <c r="F28" s="129"/>
      <c r="G28" s="66">
        <v>57000</v>
      </c>
      <c r="H28" s="308"/>
    </row>
    <row r="29" spans="1:8" ht="17.25" customHeight="1">
      <c r="A29" s="74"/>
      <c r="B29" s="184"/>
      <c r="C29" s="94" t="s">
        <v>63</v>
      </c>
      <c r="D29" s="68"/>
      <c r="E29" s="68"/>
      <c r="F29" s="129"/>
      <c r="G29" s="66">
        <v>57005</v>
      </c>
      <c r="H29" s="308"/>
    </row>
    <row r="30" spans="1:8" ht="17.25" customHeight="1">
      <c r="A30" s="74"/>
      <c r="B30" s="184"/>
      <c r="C30" s="94" t="s">
        <v>70</v>
      </c>
      <c r="D30" s="68"/>
      <c r="E30" s="68"/>
      <c r="F30" s="129"/>
      <c r="G30" s="66">
        <v>58000</v>
      </c>
      <c r="H30" s="308"/>
    </row>
    <row r="31" spans="1:8" ht="17.25" customHeight="1">
      <c r="A31" s="74"/>
      <c r="B31" s="184"/>
      <c r="C31" s="94" t="s">
        <v>56</v>
      </c>
      <c r="D31" s="68"/>
      <c r="E31" s="68"/>
      <c r="F31" s="129"/>
      <c r="G31" s="66">
        <v>63000</v>
      </c>
      <c r="H31" s="308"/>
    </row>
    <row r="32" spans="1:8" ht="17.25" customHeight="1">
      <c r="A32" s="74"/>
      <c r="B32" s="184"/>
      <c r="C32" s="94" t="s">
        <v>57</v>
      </c>
      <c r="D32" s="68"/>
      <c r="E32" s="68"/>
      <c r="F32" s="129"/>
      <c r="G32" s="66">
        <v>64000</v>
      </c>
      <c r="H32" s="308"/>
    </row>
    <row r="33" spans="1:243" ht="17.25" customHeight="1">
      <c r="A33" s="74"/>
      <c r="B33" s="184"/>
      <c r="C33" s="94" t="s">
        <v>71</v>
      </c>
      <c r="D33" s="68"/>
      <c r="E33" s="68"/>
      <c r="F33" s="129"/>
      <c r="G33" s="66">
        <v>65000</v>
      </c>
      <c r="H33" s="308"/>
    </row>
    <row r="34" spans="1:243" ht="17.25" customHeight="1">
      <c r="A34" s="74"/>
      <c r="B34" s="184"/>
      <c r="C34" s="94" t="s">
        <v>72</v>
      </c>
      <c r="D34" s="68"/>
      <c r="E34" s="68"/>
      <c r="F34" s="129"/>
      <c r="G34" s="66">
        <v>65005</v>
      </c>
      <c r="H34" s="308"/>
    </row>
    <row r="35" spans="1:243" ht="17.25" customHeight="1">
      <c r="A35" s="74"/>
      <c r="B35" s="184"/>
      <c r="C35" s="94" t="s">
        <v>73</v>
      </c>
      <c r="D35" s="68"/>
      <c r="E35" s="68"/>
      <c r="F35" s="129"/>
      <c r="G35" s="66">
        <v>66000</v>
      </c>
      <c r="H35" s="308"/>
    </row>
    <row r="36" spans="1:243" ht="17.25" customHeight="1">
      <c r="A36" s="95"/>
      <c r="B36" s="185"/>
      <c r="C36" s="94" t="s">
        <v>51</v>
      </c>
      <c r="D36" s="68"/>
      <c r="E36" s="68"/>
      <c r="F36" s="129"/>
      <c r="G36" s="66">
        <v>66109</v>
      </c>
      <c r="H36" s="308"/>
    </row>
    <row r="37" spans="1:243" ht="17.25" customHeight="1">
      <c r="A37" s="74"/>
      <c r="B37" s="184"/>
      <c r="C37" s="94" t="s">
        <v>74</v>
      </c>
      <c r="D37" s="68"/>
      <c r="E37" s="68"/>
      <c r="F37" s="129"/>
      <c r="G37" s="66">
        <v>66009</v>
      </c>
      <c r="H37" s="308"/>
    </row>
    <row r="38" spans="1:243" ht="17.25" customHeight="1">
      <c r="A38" s="74"/>
      <c r="B38" s="184"/>
      <c r="C38" s="94" t="s">
        <v>75</v>
      </c>
      <c r="D38" s="68"/>
      <c r="E38" s="68"/>
      <c r="F38" s="129"/>
      <c r="G38" s="66">
        <v>72300</v>
      </c>
      <c r="H38" s="308"/>
    </row>
    <row r="39" spans="1:243" s="8" customFormat="1" ht="17.25" customHeight="1">
      <c r="A39" s="71"/>
      <c r="B39" s="11"/>
      <c r="C39" s="96" t="s">
        <v>76</v>
      </c>
      <c r="D39" s="72"/>
      <c r="E39" s="72"/>
      <c r="F39" s="130"/>
      <c r="G39" s="73">
        <v>80000</v>
      </c>
      <c r="H39" s="30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</row>
    <row r="40" spans="1:243" ht="17.25" customHeight="1">
      <c r="A40" s="74"/>
      <c r="B40" s="184"/>
      <c r="C40" s="94" t="s">
        <v>77</v>
      </c>
      <c r="D40" s="68"/>
      <c r="E40" s="68"/>
      <c r="F40" s="129"/>
      <c r="G40" s="66">
        <v>85000</v>
      </c>
      <c r="H40" s="308"/>
    </row>
    <row r="41" spans="1:243" ht="17.25" customHeight="1">
      <c r="A41" s="74"/>
      <c r="B41" s="184"/>
      <c r="C41" s="94" t="s">
        <v>78</v>
      </c>
      <c r="D41" s="68"/>
      <c r="E41" s="68"/>
      <c r="F41" s="129"/>
      <c r="G41" s="66">
        <v>94000</v>
      </c>
      <c r="H41" s="309"/>
    </row>
    <row r="42" spans="1:243" ht="17.25" customHeight="1">
      <c r="A42" s="74"/>
      <c r="B42" s="184"/>
      <c r="C42" s="94" t="s">
        <v>146</v>
      </c>
      <c r="D42" s="68"/>
      <c r="E42" s="68"/>
      <c r="F42" s="129" t="s">
        <v>138</v>
      </c>
      <c r="G42" s="66"/>
      <c r="H42" s="153">
        <f>SUM(H24:H41)</f>
        <v>0</v>
      </c>
    </row>
    <row r="43" spans="1:243" ht="12.75" customHeight="1">
      <c r="A43" s="69"/>
      <c r="B43" s="187"/>
      <c r="C43" s="150"/>
      <c r="D43" s="68"/>
      <c r="E43" s="68"/>
      <c r="F43" s="129"/>
      <c r="G43" s="66"/>
      <c r="H43" s="154"/>
    </row>
    <row r="44" spans="1:243" ht="17.25" customHeight="1">
      <c r="A44" s="205" t="s">
        <v>231</v>
      </c>
      <c r="B44" s="206"/>
      <c r="C44" s="208"/>
      <c r="D44" s="208"/>
      <c r="E44" s="208"/>
      <c r="F44" s="129"/>
      <c r="G44" s="66"/>
      <c r="H44" s="296">
        <f>H21-H42</f>
        <v>0</v>
      </c>
    </row>
    <row r="45" spans="1:243" ht="27.75" customHeight="1">
      <c r="A45" s="95"/>
      <c r="B45" s="185"/>
      <c r="C45" s="68" t="s">
        <v>135</v>
      </c>
      <c r="D45" s="68"/>
      <c r="E45" s="68"/>
      <c r="F45" s="131" t="s">
        <v>139</v>
      </c>
      <c r="G45" s="66">
        <v>90000</v>
      </c>
      <c r="H45" s="308"/>
    </row>
    <row r="46" spans="1:243" ht="17.25" customHeight="1">
      <c r="A46" s="403"/>
      <c r="B46" s="404"/>
      <c r="C46" s="405" t="s">
        <v>228</v>
      </c>
      <c r="D46" s="405"/>
      <c r="E46" s="405"/>
      <c r="F46" s="406" t="s">
        <v>138</v>
      </c>
      <c r="G46" s="407">
        <v>96000</v>
      </c>
      <c r="H46" s="408"/>
    </row>
    <row r="47" spans="1:243" ht="17.25" customHeight="1">
      <c r="A47" s="403"/>
      <c r="B47" s="404"/>
      <c r="C47" s="405" t="s">
        <v>307</v>
      </c>
      <c r="D47" s="405"/>
      <c r="E47" s="405"/>
      <c r="F47" s="406" t="s">
        <v>138</v>
      </c>
      <c r="G47" s="407">
        <v>96001</v>
      </c>
      <c r="H47" s="408"/>
    </row>
    <row r="48" spans="1:243" ht="17.25" customHeight="1">
      <c r="A48" s="205" t="s">
        <v>232</v>
      </c>
      <c r="B48" s="206"/>
      <c r="C48" s="208"/>
      <c r="D48" s="208"/>
      <c r="E48" s="208"/>
      <c r="F48" s="129"/>
      <c r="G48" s="66"/>
      <c r="H48" s="296">
        <f>H44-H45-H46</f>
        <v>0</v>
      </c>
    </row>
    <row r="49" spans="1:8" ht="17.25" customHeight="1">
      <c r="A49" s="74" t="s">
        <v>140</v>
      </c>
      <c r="B49" s="184"/>
      <c r="C49" s="70"/>
      <c r="D49" s="68"/>
      <c r="E49" s="68"/>
      <c r="F49" s="129" t="s">
        <v>141</v>
      </c>
      <c r="G49" s="56">
        <v>31200</v>
      </c>
      <c r="H49" s="154">
        <f>'Pg 1'!J16</f>
        <v>0</v>
      </c>
    </row>
    <row r="50" spans="1:8" ht="17.25" customHeight="1">
      <c r="A50" s="74" t="s">
        <v>193</v>
      </c>
      <c r="B50" s="74"/>
      <c r="C50" s="74"/>
      <c r="D50" s="68"/>
      <c r="E50" s="68"/>
      <c r="F50" s="129" t="s">
        <v>141</v>
      </c>
      <c r="G50" s="365">
        <v>31300</v>
      </c>
      <c r="H50" s="154">
        <f>'Pg 1'!J17</f>
        <v>0</v>
      </c>
    </row>
    <row r="51" spans="1:8" ht="17.25" customHeight="1">
      <c r="A51" s="74" t="s">
        <v>199</v>
      </c>
      <c r="B51" s="184"/>
      <c r="C51" s="70"/>
      <c r="D51" s="68"/>
      <c r="E51" s="68"/>
      <c r="F51" s="129" t="s">
        <v>141</v>
      </c>
      <c r="G51" s="365">
        <v>31900</v>
      </c>
      <c r="H51" s="154">
        <f>'Pg 1'!J18</f>
        <v>0</v>
      </c>
    </row>
    <row r="52" spans="1:8" ht="17.25" customHeight="1">
      <c r="A52" s="74" t="s">
        <v>142</v>
      </c>
      <c r="B52" s="184"/>
      <c r="C52" s="70"/>
      <c r="D52" s="68"/>
      <c r="E52" s="68"/>
      <c r="F52" s="129" t="s">
        <v>141</v>
      </c>
      <c r="G52" s="66" t="s">
        <v>82</v>
      </c>
      <c r="H52" s="154">
        <f>+'Pg 1'!J19+'Pg 1'!J21+'Pg 1'!J22</f>
        <v>0</v>
      </c>
    </row>
    <row r="53" spans="1:8" ht="17.25" customHeight="1">
      <c r="A53" s="205" t="s">
        <v>233</v>
      </c>
      <c r="B53" s="206"/>
      <c r="C53" s="208"/>
      <c r="D53" s="208"/>
      <c r="E53" s="208"/>
      <c r="F53" s="129"/>
      <c r="G53" s="66"/>
      <c r="H53" s="296">
        <f>H44+H49+H52+H51+H50</f>
        <v>0</v>
      </c>
    </row>
    <row r="54" spans="1:8" ht="17.25" customHeight="1">
      <c r="A54" s="205" t="s">
        <v>234</v>
      </c>
      <c r="B54" s="206"/>
      <c r="C54" s="208"/>
      <c r="D54" s="208"/>
      <c r="E54" s="208"/>
      <c r="F54" s="129"/>
      <c r="G54" s="66"/>
      <c r="H54" s="295" t="e">
        <f>(H53/H21)</f>
        <v>#DIV/0!</v>
      </c>
    </row>
    <row r="55" spans="1:8" ht="17.25" customHeight="1">
      <c r="A55" s="205" t="s">
        <v>235</v>
      </c>
      <c r="B55" s="206"/>
      <c r="C55" s="208"/>
      <c r="D55" s="208"/>
      <c r="E55" s="208"/>
      <c r="F55" s="129"/>
      <c r="G55" s="66"/>
      <c r="H55" s="296">
        <f>H48+H49+H52+H51+H50</f>
        <v>0</v>
      </c>
    </row>
    <row r="56" spans="1:8" ht="17.25" customHeight="1" thickBot="1">
      <c r="A56" s="209" t="s">
        <v>236</v>
      </c>
      <c r="B56" s="210"/>
      <c r="C56" s="211"/>
      <c r="D56" s="211"/>
      <c r="E56" s="211"/>
      <c r="F56" s="132"/>
      <c r="G56" s="160"/>
      <c r="H56" s="294" t="e">
        <f>(H55/H21)</f>
        <v>#DIV/0!</v>
      </c>
    </row>
    <row r="57" spans="1:8" ht="17.25" customHeight="1" thickTop="1">
      <c r="A57" s="25"/>
      <c r="B57" s="25"/>
    </row>
  </sheetData>
  <mergeCells count="1">
    <mergeCell ref="H2:H3"/>
  </mergeCells>
  <pageMargins left="0.7" right="0.7" top="0.5" bottom="0.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7"/>
  <sheetViews>
    <sheetView zoomScaleNormal="100" workbookViewId="0">
      <selection activeCell="C2" sqref="C2"/>
    </sheetView>
  </sheetViews>
  <sheetFormatPr defaultColWidth="9.140625" defaultRowHeight="12.75"/>
  <cols>
    <col min="1" max="5" width="3.85546875" style="6" customWidth="1"/>
    <col min="6" max="6" width="41.5703125" style="6" bestFit="1" customWidth="1"/>
    <col min="7" max="7" width="9.5703125" style="6" bestFit="1" customWidth="1"/>
    <col min="8" max="8" width="20" style="122" customWidth="1"/>
    <col min="9" max="9" width="16.5703125" style="16" customWidth="1"/>
    <col min="10" max="10" width="16.5703125" style="6" customWidth="1"/>
    <col min="11" max="16384" width="9.140625" style="6"/>
  </cols>
  <sheetData>
    <row r="1" spans="1:10" ht="39" thickBot="1">
      <c r="A1" s="236" t="s">
        <v>160</v>
      </c>
      <c r="F1" s="64" t="str">
        <f>'Pg 1'!A2</f>
        <v>Fair Name</v>
      </c>
      <c r="G1" s="41" t="s">
        <v>156</v>
      </c>
      <c r="H1" s="388" t="str">
        <f>'Pg 1'!F2</f>
        <v>DAA # or fair name abbreviation</v>
      </c>
      <c r="I1" s="6"/>
      <c r="J1" s="183" t="s">
        <v>23</v>
      </c>
    </row>
    <row r="2" spans="1:10" ht="27.75" customHeight="1" thickTop="1">
      <c r="A2" s="226" t="s">
        <v>24</v>
      </c>
      <c r="B2" s="227"/>
      <c r="C2" s="227"/>
      <c r="D2" s="227"/>
      <c r="E2" s="227"/>
      <c r="F2" s="227"/>
      <c r="G2" s="227"/>
      <c r="H2" s="491" t="s">
        <v>103</v>
      </c>
      <c r="I2" s="492"/>
      <c r="J2" s="493" t="s">
        <v>282</v>
      </c>
    </row>
    <row r="3" spans="1:10" ht="14.1" customHeight="1">
      <c r="A3" s="512" t="s">
        <v>25</v>
      </c>
      <c r="B3" s="505"/>
      <c r="C3" s="505"/>
      <c r="D3" s="505"/>
      <c r="E3" s="505"/>
      <c r="F3" s="499"/>
      <c r="G3" s="499"/>
      <c r="H3" s="500"/>
      <c r="I3" s="506"/>
      <c r="J3" s="513"/>
    </row>
    <row r="4" spans="1:10" ht="14.1" customHeight="1">
      <c r="A4" s="501" t="s">
        <v>164</v>
      </c>
      <c r="B4" s="502"/>
      <c r="C4" s="502"/>
      <c r="D4" s="502"/>
      <c r="E4" s="502"/>
      <c r="F4" s="59"/>
      <c r="G4" s="59"/>
      <c r="H4" s="503" t="s">
        <v>104</v>
      </c>
      <c r="I4" s="504"/>
      <c r="J4" s="413"/>
    </row>
    <row r="5" spans="1:10" ht="14.1" customHeight="1">
      <c r="A5" s="164" t="s">
        <v>165</v>
      </c>
      <c r="B5" s="94"/>
      <c r="C5" s="94"/>
      <c r="D5" s="94"/>
      <c r="E5" s="94"/>
      <c r="F5" s="68"/>
      <c r="G5" s="68"/>
      <c r="H5" s="67">
        <v>11000</v>
      </c>
      <c r="I5" s="473"/>
      <c r="J5" s="288"/>
    </row>
    <row r="6" spans="1:10" ht="14.1" customHeight="1">
      <c r="A6" s="164"/>
      <c r="B6" s="68" t="s">
        <v>166</v>
      </c>
      <c r="C6" s="94"/>
      <c r="D6" s="188"/>
      <c r="E6" s="188"/>
      <c r="F6" s="8"/>
      <c r="G6" s="68"/>
      <c r="H6" s="67"/>
      <c r="I6" s="289"/>
      <c r="J6" s="311">
        <f>SUM(I4:I5)</f>
        <v>0</v>
      </c>
    </row>
    <row r="7" spans="1:10" ht="14.1" customHeight="1">
      <c r="A7" s="164" t="s">
        <v>123</v>
      </c>
      <c r="B7" s="94"/>
      <c r="C7" s="94"/>
      <c r="D7" s="94"/>
      <c r="E7" s="94"/>
      <c r="F7" s="68"/>
      <c r="G7" s="68"/>
      <c r="H7" s="67" t="s">
        <v>105</v>
      </c>
      <c r="I7" s="290"/>
      <c r="J7" s="312"/>
    </row>
    <row r="8" spans="1:10" ht="14.1" customHeight="1">
      <c r="A8" s="164" t="s">
        <v>106</v>
      </c>
      <c r="B8" s="94"/>
      <c r="C8" s="94"/>
      <c r="D8" s="94"/>
      <c r="E8" s="94"/>
      <c r="F8" s="68"/>
      <c r="G8" s="68"/>
      <c r="H8" s="67">
        <v>14300</v>
      </c>
      <c r="I8" s="291"/>
      <c r="J8" s="312"/>
    </row>
    <row r="9" spans="1:10" ht="14.1" customHeight="1">
      <c r="A9" s="164" t="s">
        <v>108</v>
      </c>
      <c r="B9" s="94"/>
      <c r="C9" s="94"/>
      <c r="D9" s="94"/>
      <c r="E9" s="94"/>
      <c r="F9" s="68"/>
      <c r="G9" s="68"/>
      <c r="H9" s="162" t="s">
        <v>107</v>
      </c>
      <c r="I9" s="291"/>
      <c r="J9" s="312"/>
    </row>
    <row r="10" spans="1:10" ht="14.1" customHeight="1">
      <c r="A10" s="164" t="s">
        <v>148</v>
      </c>
      <c r="B10" s="94"/>
      <c r="C10" s="94"/>
      <c r="D10" s="94"/>
      <c r="E10" s="94"/>
      <c r="F10" s="68"/>
      <c r="G10" s="68"/>
      <c r="H10" s="162"/>
      <c r="I10" s="290"/>
      <c r="J10" s="287"/>
    </row>
    <row r="11" spans="1:10" ht="14.1" customHeight="1">
      <c r="A11" s="164"/>
      <c r="B11" s="94" t="s">
        <v>109</v>
      </c>
      <c r="C11" s="94"/>
      <c r="D11" s="94"/>
      <c r="E11" s="94"/>
      <c r="F11" s="68"/>
      <c r="G11" s="68"/>
      <c r="H11" s="67">
        <v>19000</v>
      </c>
      <c r="I11" s="473"/>
      <c r="J11" s="288"/>
    </row>
    <row r="12" spans="1:10" ht="14.1" customHeight="1">
      <c r="A12" s="164"/>
      <c r="B12" s="94" t="s">
        <v>90</v>
      </c>
      <c r="C12" s="94"/>
      <c r="D12" s="94"/>
      <c r="E12" s="94"/>
      <c r="F12" s="68"/>
      <c r="G12" s="68"/>
      <c r="H12" s="67">
        <v>19100</v>
      </c>
      <c r="I12" s="473"/>
      <c r="J12" s="287"/>
    </row>
    <row r="13" spans="1:10" ht="14.1" customHeight="1">
      <c r="A13" s="164"/>
      <c r="B13" s="94" t="s">
        <v>89</v>
      </c>
      <c r="C13" s="94"/>
      <c r="D13" s="94"/>
      <c r="E13" s="94"/>
      <c r="F13" s="68"/>
      <c r="G13" s="68"/>
      <c r="H13" s="67">
        <v>19200</v>
      </c>
      <c r="I13" s="473"/>
      <c r="J13" s="288"/>
    </row>
    <row r="14" spans="1:10" ht="14.1" customHeight="1">
      <c r="A14" s="164"/>
      <c r="B14" s="8"/>
      <c r="C14" s="94" t="s">
        <v>178</v>
      </c>
      <c r="D14" s="94"/>
      <c r="E14" s="94"/>
      <c r="F14" s="68"/>
      <c r="G14" s="68"/>
      <c r="H14" s="67">
        <v>19201</v>
      </c>
      <c r="I14" s="473"/>
      <c r="J14" s="287"/>
    </row>
    <row r="15" spans="1:10" ht="14.1" customHeight="1">
      <c r="A15" s="164"/>
      <c r="B15" s="94" t="s">
        <v>88</v>
      </c>
      <c r="C15" s="94"/>
      <c r="D15" s="94"/>
      <c r="E15" s="94"/>
      <c r="F15" s="68"/>
      <c r="G15" s="68"/>
      <c r="H15" s="67">
        <v>19300</v>
      </c>
      <c r="I15" s="473"/>
      <c r="J15" s="288"/>
    </row>
    <row r="16" spans="1:10" ht="14.1" customHeight="1">
      <c r="A16" s="164"/>
      <c r="B16" s="8"/>
      <c r="C16" s="94" t="s">
        <v>179</v>
      </c>
      <c r="D16" s="94"/>
      <c r="E16" s="94"/>
      <c r="F16" s="68"/>
      <c r="G16" s="68"/>
      <c r="H16" s="67">
        <v>19301</v>
      </c>
      <c r="I16" s="473"/>
      <c r="J16" s="287"/>
    </row>
    <row r="17" spans="1:11" ht="14.1" customHeight="1">
      <c r="A17" s="164"/>
      <c r="B17" s="94" t="s">
        <v>110</v>
      </c>
      <c r="C17" s="94"/>
      <c r="D17" s="94"/>
      <c r="E17" s="94"/>
      <c r="F17" s="68"/>
      <c r="G17" s="68"/>
      <c r="H17" s="67">
        <v>19400</v>
      </c>
      <c r="I17" s="473"/>
      <c r="J17" s="288"/>
    </row>
    <row r="18" spans="1:11" ht="14.1" customHeight="1">
      <c r="A18" s="164"/>
      <c r="B18" s="94"/>
      <c r="C18" s="94" t="s">
        <v>180</v>
      </c>
      <c r="D18" s="94"/>
      <c r="E18" s="94"/>
      <c r="F18" s="68"/>
      <c r="G18" s="68"/>
      <c r="H18" s="67">
        <v>19401</v>
      </c>
      <c r="I18" s="473"/>
      <c r="J18" s="287"/>
    </row>
    <row r="19" spans="1:11" ht="14.1" customHeight="1">
      <c r="A19" s="164"/>
      <c r="B19" s="94"/>
      <c r="C19" s="94"/>
      <c r="D19" s="94" t="s">
        <v>181</v>
      </c>
      <c r="E19" s="94"/>
      <c r="F19" s="68"/>
      <c r="G19" s="68"/>
      <c r="H19" s="67"/>
      <c r="I19" s="290"/>
      <c r="J19" s="476">
        <f>+I11+I12+I13+I15+I17</f>
        <v>0</v>
      </c>
    </row>
    <row r="20" spans="1:11" ht="14.1" customHeight="1">
      <c r="A20" s="164"/>
      <c r="B20" s="94"/>
      <c r="C20" s="94"/>
      <c r="D20" s="94" t="s">
        <v>182</v>
      </c>
      <c r="E20" s="94"/>
      <c r="F20" s="68"/>
      <c r="G20" s="68"/>
      <c r="H20" s="67"/>
      <c r="I20" s="290"/>
      <c r="J20" s="476">
        <f>+I14+I16+I18</f>
        <v>0</v>
      </c>
    </row>
    <row r="21" spans="1:11" ht="14.1" customHeight="1">
      <c r="A21" s="164"/>
      <c r="B21" s="94"/>
      <c r="C21" s="8"/>
      <c r="D21" s="8"/>
      <c r="E21" s="68" t="s">
        <v>122</v>
      </c>
      <c r="F21" s="8"/>
      <c r="G21" s="68"/>
      <c r="H21" s="67"/>
      <c r="I21" s="290"/>
      <c r="J21" s="476">
        <f>+J19+J20</f>
        <v>0</v>
      </c>
      <c r="K21" s="228"/>
    </row>
    <row r="22" spans="1:11" ht="14.1" customHeight="1">
      <c r="A22" s="164" t="s">
        <v>152</v>
      </c>
      <c r="B22" s="94"/>
      <c r="C22" s="94"/>
      <c r="D22" s="94"/>
      <c r="E22" s="94"/>
      <c r="F22" s="68"/>
      <c r="G22" s="68"/>
      <c r="H22" s="67"/>
      <c r="I22" s="161"/>
      <c r="J22" s="165"/>
    </row>
    <row r="23" spans="1:11" ht="14.1" customHeight="1">
      <c r="A23" s="164"/>
      <c r="B23" s="94" t="s">
        <v>111</v>
      </c>
      <c r="C23" s="94"/>
      <c r="D23" s="94"/>
      <c r="E23" s="94"/>
      <c r="F23" s="68"/>
      <c r="G23" s="68"/>
      <c r="H23" s="67">
        <v>19500</v>
      </c>
      <c r="I23" s="310"/>
      <c r="J23" s="287"/>
    </row>
    <row r="24" spans="1:11" ht="14.1" customHeight="1">
      <c r="A24" s="164"/>
      <c r="B24" s="8"/>
      <c r="C24" s="94" t="s">
        <v>162</v>
      </c>
      <c r="D24" s="94"/>
      <c r="E24" s="94"/>
      <c r="F24" s="68"/>
      <c r="G24" s="68"/>
      <c r="H24" s="67">
        <v>19501</v>
      </c>
      <c r="I24" s="310"/>
      <c r="J24" s="288"/>
    </row>
    <row r="25" spans="1:11" ht="14.1" customHeight="1">
      <c r="A25" s="164"/>
      <c r="B25" s="94" t="s">
        <v>112</v>
      </c>
      <c r="C25" s="94"/>
      <c r="D25" s="94"/>
      <c r="E25" s="94"/>
      <c r="F25" s="68"/>
      <c r="G25" s="68"/>
      <c r="H25" s="67">
        <v>19600</v>
      </c>
      <c r="I25" s="310"/>
      <c r="J25" s="287"/>
    </row>
    <row r="26" spans="1:11" ht="14.1" customHeight="1">
      <c r="A26" s="164"/>
      <c r="B26" s="94"/>
      <c r="C26" s="68"/>
      <c r="D26" s="68" t="s">
        <v>153</v>
      </c>
      <c r="E26" s="125"/>
      <c r="F26" s="8"/>
      <c r="G26" s="68"/>
      <c r="H26" s="67"/>
      <c r="I26" s="290"/>
      <c r="J26" s="476">
        <f>SUM(I23:I25)</f>
        <v>0</v>
      </c>
    </row>
    <row r="27" spans="1:11" ht="14.1" customHeight="1">
      <c r="A27" s="484"/>
      <c r="B27" s="96"/>
      <c r="C27" s="485"/>
      <c r="D27" s="485" t="s">
        <v>304</v>
      </c>
      <c r="E27" s="96"/>
      <c r="F27" s="485"/>
      <c r="G27" s="72"/>
      <c r="H27" s="180"/>
      <c r="I27" s="290"/>
      <c r="J27" s="486">
        <f>+J26+J21+J9+J8+J7+J6+J29+J30</f>
        <v>0</v>
      </c>
    </row>
    <row r="28" spans="1:11" ht="14.1" customHeight="1">
      <c r="A28" s="512" t="s">
        <v>299</v>
      </c>
      <c r="B28" s="497"/>
      <c r="C28" s="497"/>
      <c r="D28" s="497"/>
      <c r="E28" s="497"/>
      <c r="F28" s="498"/>
      <c r="G28" s="499"/>
      <c r="H28" s="500"/>
      <c r="I28" s="267"/>
      <c r="J28" s="514"/>
    </row>
    <row r="29" spans="1:11" ht="14.1" customHeight="1">
      <c r="A29" s="494"/>
      <c r="B29" s="495" t="s">
        <v>293</v>
      </c>
      <c r="C29" s="495"/>
      <c r="D29" s="495"/>
      <c r="E29" s="495"/>
      <c r="F29" s="396"/>
      <c r="G29" s="396"/>
      <c r="H29" s="496">
        <v>16000</v>
      </c>
      <c r="I29" s="534"/>
      <c r="J29" s="535"/>
    </row>
    <row r="30" spans="1:11" ht="14.1" customHeight="1">
      <c r="A30" s="410"/>
      <c r="B30" s="411" t="s">
        <v>294</v>
      </c>
      <c r="C30" s="411"/>
      <c r="D30" s="411"/>
      <c r="E30" s="411"/>
      <c r="F30" s="405"/>
      <c r="G30" s="405"/>
      <c r="H30" s="412">
        <v>16001</v>
      </c>
      <c r="I30" s="534"/>
      <c r="J30" s="536"/>
    </row>
    <row r="31" spans="1:11" ht="14.1" customHeight="1">
      <c r="A31" s="530"/>
      <c r="B31" s="531"/>
      <c r="C31" s="531"/>
      <c r="D31" s="531" t="s">
        <v>309</v>
      </c>
      <c r="E31" s="531"/>
      <c r="F31" s="532"/>
      <c r="G31" s="532"/>
      <c r="H31" s="533"/>
      <c r="I31" s="291"/>
      <c r="J31" s="409">
        <f>SUM(I29:I30)</f>
        <v>0</v>
      </c>
    </row>
    <row r="32" spans="1:11" ht="14.1" customHeight="1">
      <c r="A32" s="484"/>
      <c r="B32" s="96"/>
      <c r="C32" s="485"/>
      <c r="D32" s="485" t="s">
        <v>300</v>
      </c>
      <c r="E32" s="96"/>
      <c r="F32" s="485"/>
      <c r="G32" s="72"/>
      <c r="H32" s="180"/>
      <c r="I32" s="487"/>
      <c r="J32" s="537">
        <f>+J27+J31</f>
        <v>0</v>
      </c>
    </row>
    <row r="33" spans="1:10" ht="6" customHeight="1">
      <c r="A33" s="484"/>
      <c r="B33" s="96"/>
      <c r="C33" s="96"/>
      <c r="D33" s="96"/>
      <c r="E33" s="96"/>
      <c r="F33" s="72"/>
      <c r="G33" s="72"/>
      <c r="H33" s="180"/>
      <c r="I33" s="507"/>
      <c r="J33" s="508"/>
    </row>
    <row r="34" spans="1:10" ht="14.1" customHeight="1">
      <c r="A34" s="512" t="s">
        <v>125</v>
      </c>
      <c r="B34" s="505"/>
      <c r="C34" s="505"/>
      <c r="D34" s="505"/>
      <c r="E34" s="505"/>
      <c r="F34" s="499"/>
      <c r="G34" s="499"/>
      <c r="H34" s="500"/>
      <c r="I34" s="506"/>
      <c r="J34" s="513"/>
    </row>
    <row r="35" spans="1:10" ht="14.1" customHeight="1">
      <c r="A35" s="501" t="s">
        <v>116</v>
      </c>
      <c r="B35" s="502"/>
      <c r="C35" s="502"/>
      <c r="D35" s="502"/>
      <c r="E35" s="502"/>
      <c r="F35" s="59"/>
      <c r="G35" s="59"/>
      <c r="H35" s="503">
        <v>21100</v>
      </c>
      <c r="I35" s="290"/>
      <c r="J35" s="509"/>
    </row>
    <row r="36" spans="1:10" ht="14.1" customHeight="1">
      <c r="A36" s="164" t="s">
        <v>117</v>
      </c>
      <c r="B36" s="94"/>
      <c r="C36" s="94"/>
      <c r="D36" s="94"/>
      <c r="E36" s="94"/>
      <c r="F36" s="68"/>
      <c r="G36" s="68"/>
      <c r="H36" s="67" t="s">
        <v>113</v>
      </c>
      <c r="I36" s="290"/>
      <c r="J36" s="474"/>
    </row>
    <row r="37" spans="1:10" ht="14.1" customHeight="1">
      <c r="A37" s="164" t="s">
        <v>118</v>
      </c>
      <c r="B37" s="94"/>
      <c r="C37" s="94"/>
      <c r="D37" s="94"/>
      <c r="E37" s="94"/>
      <c r="F37" s="68"/>
      <c r="G37" s="68"/>
      <c r="H37" s="67" t="s">
        <v>114</v>
      </c>
      <c r="I37" s="290"/>
      <c r="J37" s="474"/>
    </row>
    <row r="38" spans="1:10" ht="14.1" customHeight="1">
      <c r="A38" s="164" t="s">
        <v>119</v>
      </c>
      <c r="B38" s="94"/>
      <c r="C38" s="94"/>
      <c r="D38" s="94"/>
      <c r="E38" s="94"/>
      <c r="F38" s="68"/>
      <c r="G38" s="68"/>
      <c r="H38" s="67">
        <v>22800</v>
      </c>
      <c r="I38" s="290"/>
      <c r="J38" s="474"/>
    </row>
    <row r="39" spans="1:10" ht="14.1" customHeight="1">
      <c r="A39" s="164" t="s">
        <v>120</v>
      </c>
      <c r="B39" s="94"/>
      <c r="C39" s="94"/>
      <c r="D39" s="94"/>
      <c r="E39" s="94"/>
      <c r="F39" s="68"/>
      <c r="G39" s="68"/>
      <c r="H39" s="162" t="s">
        <v>115</v>
      </c>
      <c r="I39" s="290"/>
      <c r="J39" s="474"/>
    </row>
    <row r="40" spans="1:10" ht="14.1" customHeight="1">
      <c r="A40" s="164" t="s">
        <v>124</v>
      </c>
      <c r="B40" s="94"/>
      <c r="C40" s="94"/>
      <c r="D40" s="94"/>
      <c r="E40" s="94"/>
      <c r="F40" s="68"/>
      <c r="G40" s="68"/>
      <c r="H40" s="67">
        <v>24100</v>
      </c>
      <c r="I40" s="290"/>
      <c r="J40" s="474"/>
    </row>
    <row r="41" spans="1:10" ht="14.1" customHeight="1">
      <c r="A41" s="164" t="s">
        <v>121</v>
      </c>
      <c r="B41" s="94"/>
      <c r="C41" s="94"/>
      <c r="D41" s="94"/>
      <c r="E41" s="94"/>
      <c r="F41" s="68"/>
      <c r="G41" s="68"/>
      <c r="H41" s="67">
        <v>24500</v>
      </c>
      <c r="I41" s="290"/>
      <c r="J41" s="474"/>
    </row>
    <row r="42" spans="1:10" ht="14.1" customHeight="1">
      <c r="A42" s="164" t="s">
        <v>177</v>
      </c>
      <c r="B42" s="94"/>
      <c r="C42" s="94"/>
      <c r="D42" s="94"/>
      <c r="E42" s="94"/>
      <c r="F42" s="68"/>
      <c r="G42" s="68"/>
      <c r="H42" s="67">
        <v>25000</v>
      </c>
      <c r="I42" s="290"/>
      <c r="J42" s="474"/>
    </row>
    <row r="43" spans="1:10" ht="14.1" customHeight="1">
      <c r="A43" s="410" t="s">
        <v>237</v>
      </c>
      <c r="B43" s="411"/>
      <c r="C43" s="411"/>
      <c r="D43" s="411"/>
      <c r="E43" s="411"/>
      <c r="F43" s="405"/>
      <c r="G43" s="405"/>
      <c r="H43" s="412">
        <v>26000</v>
      </c>
      <c r="I43" s="290"/>
      <c r="J43" s="475"/>
    </row>
    <row r="44" spans="1:10" ht="14.1" customHeight="1">
      <c r="A44" s="410" t="s">
        <v>295</v>
      </c>
      <c r="B44" s="411"/>
      <c r="C44" s="411"/>
      <c r="D44" s="411"/>
      <c r="E44" s="411"/>
      <c r="F44" s="405"/>
      <c r="G44" s="405"/>
      <c r="H44" s="412">
        <v>26001</v>
      </c>
      <c r="I44" s="290"/>
      <c r="J44" s="475"/>
    </row>
    <row r="45" spans="1:10" ht="14.1" customHeight="1">
      <c r="A45" s="484"/>
      <c r="B45" s="96"/>
      <c r="C45" s="485"/>
      <c r="D45" s="485" t="s">
        <v>303</v>
      </c>
      <c r="E45" s="96"/>
      <c r="F45" s="485"/>
      <c r="G45" s="72"/>
      <c r="H45" s="180"/>
      <c r="I45" s="290"/>
      <c r="J45" s="486">
        <f>SUM(J35:J44)</f>
        <v>0</v>
      </c>
    </row>
    <row r="46" spans="1:10" ht="14.1" customHeight="1">
      <c r="A46" s="512" t="s">
        <v>301</v>
      </c>
      <c r="B46" s="497"/>
      <c r="C46" s="497"/>
      <c r="D46" s="497"/>
      <c r="E46" s="497"/>
      <c r="F46" s="499"/>
      <c r="G46" s="499"/>
      <c r="H46" s="500"/>
      <c r="I46" s="267"/>
      <c r="J46" s="515"/>
    </row>
    <row r="47" spans="1:10" ht="14.1" customHeight="1">
      <c r="A47" s="494"/>
      <c r="B47" s="495" t="s">
        <v>298</v>
      </c>
      <c r="C47" s="495"/>
      <c r="D47" s="495"/>
      <c r="E47" s="495"/>
      <c r="F47" s="396"/>
      <c r="G47" s="396"/>
      <c r="H47" s="496">
        <v>25600</v>
      </c>
      <c r="I47" s="534"/>
      <c r="J47" s="535"/>
    </row>
    <row r="48" spans="1:10" ht="14.1" customHeight="1">
      <c r="A48" s="410"/>
      <c r="B48" s="411" t="s">
        <v>297</v>
      </c>
      <c r="C48" s="411"/>
      <c r="D48" s="411"/>
      <c r="E48" s="411"/>
      <c r="F48" s="405"/>
      <c r="G48" s="405"/>
      <c r="H48" s="412">
        <v>25601</v>
      </c>
      <c r="I48" s="534"/>
      <c r="J48" s="536"/>
    </row>
    <row r="49" spans="1:11" ht="14.1" customHeight="1">
      <c r="A49" s="530"/>
      <c r="B49" s="531"/>
      <c r="C49" s="531"/>
      <c r="D49" s="531" t="s">
        <v>310</v>
      </c>
      <c r="E49" s="531"/>
      <c r="F49" s="532"/>
      <c r="G49" s="532"/>
      <c r="H49" s="533"/>
      <c r="I49" s="291"/>
      <c r="J49" s="409">
        <f>SUM(I47:I48)</f>
        <v>0</v>
      </c>
    </row>
    <row r="50" spans="1:11" ht="14.1" customHeight="1">
      <c r="A50" s="484"/>
      <c r="B50" s="96"/>
      <c r="C50" s="485"/>
      <c r="D50" s="485" t="s">
        <v>302</v>
      </c>
      <c r="E50" s="96"/>
      <c r="F50" s="485"/>
      <c r="G50" s="72"/>
      <c r="H50" s="180"/>
      <c r="I50" s="490"/>
      <c r="J50" s="486">
        <f>+J45+J49</f>
        <v>0</v>
      </c>
    </row>
    <row r="51" spans="1:11" ht="6" customHeight="1">
      <c r="A51" s="488"/>
      <c r="B51" s="188"/>
      <c r="C51" s="489"/>
      <c r="D51" s="489"/>
      <c r="E51" s="188"/>
      <c r="F51" s="489"/>
      <c r="G51" s="125"/>
      <c r="H51" s="523"/>
      <c r="I51" s="490"/>
      <c r="J51" s="524"/>
    </row>
    <row r="52" spans="1:11" ht="14.1" customHeight="1">
      <c r="A52" s="516" t="s">
        <v>26</v>
      </c>
      <c r="B52" s="511"/>
      <c r="C52" s="511"/>
      <c r="D52" s="511"/>
      <c r="E52" s="511"/>
      <c r="F52" s="273"/>
      <c r="G52" s="273"/>
      <c r="H52" s="500"/>
      <c r="I52" s="267"/>
      <c r="J52" s="513"/>
    </row>
    <row r="53" spans="1:11" ht="14.1" customHeight="1">
      <c r="A53" s="501" t="s">
        <v>137</v>
      </c>
      <c r="B53" s="502"/>
      <c r="C53" s="502"/>
      <c r="D53" s="502"/>
      <c r="E53" s="502"/>
      <c r="F53" s="59"/>
      <c r="G53" s="59"/>
      <c r="H53" s="503">
        <v>25100</v>
      </c>
      <c r="I53" s="290"/>
      <c r="J53" s="510"/>
    </row>
    <row r="54" spans="1:11" ht="14.1" customHeight="1">
      <c r="A54" s="164" t="s">
        <v>188</v>
      </c>
      <c r="B54" s="94"/>
      <c r="C54" s="94"/>
      <c r="D54" s="94"/>
      <c r="E54" s="94"/>
      <c r="F54" s="68"/>
      <c r="G54" s="68"/>
      <c r="H54" s="67"/>
      <c r="I54" s="290"/>
      <c r="J54" s="288"/>
    </row>
    <row r="55" spans="1:11" ht="14.1" customHeight="1">
      <c r="A55" s="164" t="s">
        <v>151</v>
      </c>
      <c r="B55" s="94"/>
      <c r="C55" s="94"/>
      <c r="D55" s="94"/>
      <c r="E55" s="94"/>
      <c r="F55" s="68"/>
      <c r="G55" s="68"/>
      <c r="H55" s="67">
        <v>29100</v>
      </c>
      <c r="I55" s="473"/>
      <c r="J55" s="287"/>
      <c r="K55" s="292"/>
    </row>
    <row r="56" spans="1:11" ht="14.1" customHeight="1">
      <c r="A56" s="410" t="s">
        <v>296</v>
      </c>
      <c r="B56" s="411"/>
      <c r="C56" s="411"/>
      <c r="D56" s="411"/>
      <c r="E56" s="411"/>
      <c r="F56" s="405"/>
      <c r="G56" s="405"/>
      <c r="H56" s="412">
        <v>29400</v>
      </c>
      <c r="I56" s="414">
        <f>(-J47-J43+J29)+(-J48-J44+J30)</f>
        <v>0</v>
      </c>
      <c r="J56" s="413"/>
      <c r="K56" s="292"/>
    </row>
    <row r="57" spans="1:11" ht="14.1" customHeight="1">
      <c r="A57" s="164" t="s">
        <v>150</v>
      </c>
      <c r="B57" s="94"/>
      <c r="C57" s="94"/>
      <c r="D57" s="94"/>
      <c r="E57" s="94"/>
      <c r="F57" s="68"/>
      <c r="G57" s="68"/>
      <c r="H57" s="67">
        <v>29300</v>
      </c>
      <c r="I57" s="473"/>
      <c r="J57" s="288"/>
    </row>
    <row r="58" spans="1:11" ht="14.1" customHeight="1">
      <c r="A58" s="164" t="s">
        <v>126</v>
      </c>
      <c r="B58" s="94"/>
      <c r="C58" s="94"/>
      <c r="D58" s="94"/>
      <c r="E58" s="94"/>
      <c r="F58" s="68"/>
      <c r="G58" s="68"/>
      <c r="H58" s="162">
        <v>29000</v>
      </c>
      <c r="I58" s="473"/>
      <c r="J58" s="287"/>
    </row>
    <row r="59" spans="1:11" ht="14.1" customHeight="1">
      <c r="A59" s="164"/>
      <c r="B59" s="94" t="s">
        <v>188</v>
      </c>
      <c r="C59" s="94"/>
      <c r="D59" s="94"/>
      <c r="E59" s="94"/>
      <c r="F59" s="68"/>
      <c r="G59" s="68"/>
      <c r="H59" s="67"/>
      <c r="I59" s="290"/>
      <c r="J59" s="297">
        <f>SUM(I55:I58)</f>
        <v>0</v>
      </c>
    </row>
    <row r="60" spans="1:11" ht="14.1" customHeight="1">
      <c r="A60" s="164"/>
      <c r="B60" s="94"/>
      <c r="C60" s="163"/>
      <c r="D60" s="163" t="s">
        <v>305</v>
      </c>
      <c r="E60" s="94"/>
      <c r="F60" s="163"/>
      <c r="G60" s="68"/>
      <c r="H60" s="67"/>
      <c r="I60" s="290"/>
      <c r="J60" s="297">
        <f>+J59+J53</f>
        <v>0</v>
      </c>
    </row>
    <row r="61" spans="1:11" ht="14.1" customHeight="1" thickBot="1">
      <c r="A61" s="517"/>
      <c r="B61" s="518"/>
      <c r="C61" s="519"/>
      <c r="D61" s="519" t="s">
        <v>306</v>
      </c>
      <c r="E61" s="518"/>
      <c r="F61" s="519"/>
      <c r="G61" s="520"/>
      <c r="H61" s="521"/>
      <c r="I61" s="522"/>
      <c r="J61" s="538">
        <f>+J60+J50</f>
        <v>0</v>
      </c>
      <c r="K61" s="313">
        <f>+J61-J32</f>
        <v>0</v>
      </c>
    </row>
    <row r="62" spans="1:11" ht="14.1" customHeight="1" thickTop="1">
      <c r="A62" s="219" t="s">
        <v>149</v>
      </c>
      <c r="B62" s="220"/>
      <c r="C62" s="220"/>
      <c r="D62" s="220"/>
      <c r="E62" s="220"/>
      <c r="F62" s="221"/>
      <c r="G62" s="221"/>
      <c r="H62" s="181"/>
      <c r="I62" s="415"/>
      <c r="J62" s="416" t="e">
        <f>J45/J27</f>
        <v>#DIV/0!</v>
      </c>
    </row>
    <row r="63" spans="1:11" ht="14.1" customHeight="1">
      <c r="A63" s="216" t="s">
        <v>238</v>
      </c>
      <c r="B63" s="217"/>
      <c r="C63" s="217"/>
      <c r="D63" s="217"/>
      <c r="E63" s="217"/>
      <c r="F63" s="218"/>
      <c r="G63" s="218"/>
      <c r="H63" s="419"/>
      <c r="I63" s="15"/>
      <c r="J63" s="468" t="e">
        <f>I4/J41</f>
        <v>#DIV/0!</v>
      </c>
    </row>
    <row r="64" spans="1:11" ht="14.1" customHeight="1" thickBot="1">
      <c r="A64" s="222" t="s">
        <v>157</v>
      </c>
      <c r="B64" s="223"/>
      <c r="C64" s="223"/>
      <c r="D64" s="223"/>
      <c r="E64" s="223"/>
      <c r="F64" s="224"/>
      <c r="G64" s="224"/>
      <c r="H64" s="121"/>
      <c r="I64" s="417"/>
      <c r="J64" s="418" t="e">
        <f>J45/J60</f>
        <v>#DIV/0!</v>
      </c>
    </row>
    <row r="65" spans="1:10" ht="17.25" customHeight="1" thickTop="1">
      <c r="A65" s="8" t="s">
        <v>147</v>
      </c>
      <c r="B65" s="8"/>
      <c r="C65" s="8"/>
      <c r="D65" s="8"/>
      <c r="E65" s="8"/>
      <c r="F65" s="14"/>
      <c r="G65" s="13"/>
      <c r="H65" s="13"/>
      <c r="I65" s="15"/>
      <c r="J65" s="12"/>
    </row>
    <row r="66" spans="1:10" ht="15.75" customHeight="1">
      <c r="A66" s="8" t="s">
        <v>158</v>
      </c>
      <c r="B66" s="8"/>
      <c r="C66" s="8"/>
      <c r="D66" s="8"/>
      <c r="E66" s="8"/>
      <c r="F66" s="14"/>
      <c r="G66" s="13"/>
      <c r="H66" s="13"/>
      <c r="I66" s="15"/>
      <c r="J66" s="12"/>
    </row>
    <row r="67" spans="1:10">
      <c r="A67" s="6" t="s">
        <v>239</v>
      </c>
    </row>
  </sheetData>
  <pageMargins left="0.45" right="0.45" top="0.5" bottom="0.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31"/>
  <sheetViews>
    <sheetView zoomScaleNormal="100" workbookViewId="0">
      <selection activeCell="A29" sqref="A29"/>
    </sheetView>
  </sheetViews>
  <sheetFormatPr defaultColWidth="9.140625" defaultRowHeight="12.75"/>
  <cols>
    <col min="1" max="1" width="69.7109375" style="25" customWidth="1"/>
    <col min="2" max="2" width="12.7109375" style="25" customWidth="1"/>
    <col min="3" max="3" width="10.140625" style="25" bestFit="1" customWidth="1"/>
    <col min="4" max="16384" width="9.140625" style="25"/>
  </cols>
  <sheetData>
    <row r="1" spans="1:3" ht="51">
      <c r="A1" s="18" t="str">
        <f>'Pg 1'!A2</f>
        <v>Fair Name</v>
      </c>
      <c r="B1" s="386" t="str">
        <f>'Pg 1'!F2</f>
        <v>DAA # or fair name abbreviation</v>
      </c>
      <c r="C1" s="356" t="s">
        <v>201</v>
      </c>
    </row>
    <row r="2" spans="1:3" ht="17.45" customHeight="1">
      <c r="A2" s="237" t="s">
        <v>161</v>
      </c>
      <c r="B2" s="237" t="s">
        <v>155</v>
      </c>
      <c r="C2" s="97"/>
    </row>
    <row r="3" spans="1:3" ht="17.45" customHeight="1">
      <c r="A3" s="64"/>
      <c r="B3" s="64"/>
      <c r="C3" s="237"/>
    </row>
    <row r="4" spans="1:3" ht="17.45" customHeight="1">
      <c r="A4" s="286" t="s">
        <v>283</v>
      </c>
      <c r="B4" s="286"/>
      <c r="C4" s="239"/>
    </row>
    <row r="5" spans="1:3" s="392" customFormat="1" ht="17.45" customHeight="1">
      <c r="A5" s="390"/>
      <c r="B5" s="390"/>
      <c r="C5" s="43"/>
    </row>
    <row r="6" spans="1:3" s="392" customFormat="1" ht="17.45" customHeight="1">
      <c r="A6" s="284" t="s">
        <v>224</v>
      </c>
      <c r="B6" s="284"/>
      <c r="C6" s="43"/>
    </row>
    <row r="7" spans="1:3" s="392" customFormat="1" ht="17.45" customHeight="1">
      <c r="A7" s="477" t="s">
        <v>270</v>
      </c>
      <c r="B7" s="390"/>
      <c r="C7" s="43"/>
    </row>
    <row r="8" spans="1:3" s="392" customFormat="1" ht="17.45" customHeight="1">
      <c r="A8" s="390"/>
      <c r="B8" s="390"/>
      <c r="C8" s="43"/>
    </row>
    <row r="9" spans="1:3">
      <c r="A9" s="368" t="s">
        <v>223</v>
      </c>
      <c r="B9" s="367" t="s">
        <v>14</v>
      </c>
    </row>
    <row r="10" spans="1:3">
      <c r="A10" s="369"/>
      <c r="B10" s="370"/>
    </row>
    <row r="11" spans="1:3">
      <c r="A11" s="371" t="s">
        <v>205</v>
      </c>
      <c r="B11" s="372"/>
    </row>
    <row r="12" spans="1:3">
      <c r="A12" s="371" t="s">
        <v>210</v>
      </c>
      <c r="B12" s="383"/>
    </row>
    <row r="13" spans="1:3">
      <c r="A13" s="371" t="s">
        <v>207</v>
      </c>
      <c r="B13" s="383"/>
    </row>
    <row r="14" spans="1:3">
      <c r="A14" s="371" t="s">
        <v>203</v>
      </c>
      <c r="B14" s="383"/>
    </row>
    <row r="15" spans="1:3">
      <c r="A15" s="371" t="s">
        <v>211</v>
      </c>
      <c r="B15" s="383"/>
    </row>
    <row r="16" spans="1:3">
      <c r="A16" s="371" t="s">
        <v>204</v>
      </c>
      <c r="B16" s="383"/>
    </row>
    <row r="17" spans="1:3" ht="25.9" customHeight="1">
      <c r="A17" s="373" t="s">
        <v>206</v>
      </c>
      <c r="B17" s="383"/>
    </row>
    <row r="18" spans="1:3">
      <c r="A18" s="371" t="s">
        <v>208</v>
      </c>
      <c r="B18" s="383"/>
    </row>
    <row r="19" spans="1:3">
      <c r="A19" s="371" t="s">
        <v>209</v>
      </c>
      <c r="B19" s="383"/>
    </row>
    <row r="20" spans="1:3">
      <c r="A20" s="371" t="s">
        <v>212</v>
      </c>
      <c r="B20" s="383"/>
    </row>
    <row r="21" spans="1:3">
      <c r="A21" s="371"/>
      <c r="B21" s="383"/>
    </row>
    <row r="22" spans="1:3">
      <c r="A22" s="371"/>
      <c r="B22" s="383"/>
    </row>
    <row r="23" spans="1:3">
      <c r="A23" s="371"/>
      <c r="B23" s="383"/>
    </row>
    <row r="24" spans="1:3">
      <c r="A24" s="374"/>
      <c r="B24" s="383"/>
    </row>
    <row r="25" spans="1:3" ht="13.5" thickBot="1">
      <c r="A25" s="375"/>
      <c r="B25" s="384"/>
    </row>
    <row r="26" spans="1:3">
      <c r="A26" s="376" t="s">
        <v>284</v>
      </c>
      <c r="B26" s="377">
        <f>SUM(B11:B25)</f>
        <v>0</v>
      </c>
    </row>
    <row r="27" spans="1:3">
      <c r="A27" s="378" t="s">
        <v>285</v>
      </c>
      <c r="B27" s="379">
        <v>0</v>
      </c>
    </row>
    <row r="28" spans="1:3" ht="13.5" thickBot="1">
      <c r="A28" s="380" t="s">
        <v>286</v>
      </c>
      <c r="B28" s="381">
        <f>+B27-B26</f>
        <v>0</v>
      </c>
    </row>
    <row r="29" spans="1:3">
      <c r="A29" s="188"/>
      <c r="B29" s="188"/>
      <c r="C29" s="366"/>
    </row>
    <row r="30" spans="1:3">
      <c r="A30" s="188"/>
      <c r="B30" s="188"/>
      <c r="C30" s="366"/>
    </row>
    <row r="31" spans="1:3">
      <c r="A31" s="188"/>
      <c r="B31" s="188"/>
    </row>
  </sheetData>
  <sortState ref="A10:A18">
    <sortCondition ref="A10:A18"/>
  </sortState>
  <pageMargins left="0.7" right="0.7" top="0.75" bottom="0.75" header="0.3" footer="0.3"/>
  <pageSetup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C30"/>
  <sheetViews>
    <sheetView zoomScaleNormal="100" workbookViewId="0">
      <selection activeCell="A5" sqref="A5"/>
    </sheetView>
  </sheetViews>
  <sheetFormatPr defaultColWidth="9.140625" defaultRowHeight="12.75"/>
  <cols>
    <col min="1" max="1" width="48.42578125" style="25" customWidth="1"/>
    <col min="2" max="2" width="14.5703125" style="25" customWidth="1"/>
    <col min="3" max="3" width="11" style="25" customWidth="1"/>
    <col min="4" max="16384" width="9.140625" style="25"/>
  </cols>
  <sheetData>
    <row r="1" spans="1:3" ht="38.25">
      <c r="A1" s="18" t="str">
        <f>'Pg 1'!A2</f>
        <v>Fair Name</v>
      </c>
      <c r="B1" s="386" t="str">
        <f>'Pg 1'!F2</f>
        <v>DAA # or fair name abbreviation</v>
      </c>
      <c r="C1" s="356" t="s">
        <v>213</v>
      </c>
    </row>
    <row r="2" spans="1:3" ht="17.45" customHeight="1">
      <c r="A2" s="237" t="s">
        <v>161</v>
      </c>
      <c r="B2" s="237" t="s">
        <v>155</v>
      </c>
      <c r="C2" s="97"/>
    </row>
    <row r="3" spans="1:3" ht="17.45" customHeight="1">
      <c r="A3" s="64"/>
      <c r="B3" s="237"/>
      <c r="C3" s="97"/>
    </row>
    <row r="4" spans="1:3" ht="17.45" customHeight="1">
      <c r="A4" s="286" t="s">
        <v>291</v>
      </c>
      <c r="B4" s="239"/>
      <c r="C4" s="238"/>
    </row>
    <row r="5" spans="1:3" s="392" customFormat="1" ht="17.45" customHeight="1">
      <c r="A5" s="390"/>
      <c r="B5" s="43"/>
      <c r="C5" s="391"/>
    </row>
    <row r="6" spans="1:3" s="392" customFormat="1" ht="17.45" customHeight="1">
      <c r="A6" s="284" t="s">
        <v>227</v>
      </c>
      <c r="B6" s="43"/>
      <c r="C6" s="391"/>
    </row>
    <row r="7" spans="1:3" s="392" customFormat="1" ht="17.45" customHeight="1">
      <c r="A7" s="284" t="s">
        <v>290</v>
      </c>
      <c r="B7" s="43"/>
      <c r="C7" s="391"/>
    </row>
    <row r="8" spans="1:3" s="392" customFormat="1" ht="17.45" customHeight="1">
      <c r="A8" s="390"/>
      <c r="B8" s="43"/>
      <c r="C8" s="391"/>
    </row>
    <row r="9" spans="1:3">
      <c r="A9" s="368"/>
      <c r="B9" s="367" t="s">
        <v>14</v>
      </c>
    </row>
    <row r="10" spans="1:3">
      <c r="A10" s="369"/>
      <c r="B10" s="370"/>
    </row>
    <row r="11" spans="1:3">
      <c r="A11" s="371" t="s">
        <v>222</v>
      </c>
      <c r="B11" s="372"/>
    </row>
    <row r="12" spans="1:3">
      <c r="A12" s="371" t="s">
        <v>218</v>
      </c>
      <c r="B12" s="383"/>
    </row>
    <row r="13" spans="1:3">
      <c r="A13" s="371" t="s">
        <v>219</v>
      </c>
      <c r="B13" s="383"/>
    </row>
    <row r="14" spans="1:3">
      <c r="A14" s="371" t="s">
        <v>216</v>
      </c>
      <c r="B14" s="383"/>
    </row>
    <row r="15" spans="1:3">
      <c r="A15" s="371" t="s">
        <v>217</v>
      </c>
      <c r="B15" s="383"/>
    </row>
    <row r="16" spans="1:3">
      <c r="A16" s="373" t="s">
        <v>220</v>
      </c>
      <c r="B16" s="383"/>
    </row>
    <row r="17" spans="1:2">
      <c r="A17" s="371" t="s">
        <v>214</v>
      </c>
      <c r="B17" s="383"/>
    </row>
    <row r="18" spans="1:2">
      <c r="A18" s="371" t="s">
        <v>221</v>
      </c>
      <c r="B18" s="383"/>
    </row>
    <row r="19" spans="1:2">
      <c r="A19" s="371" t="s">
        <v>215</v>
      </c>
      <c r="B19" s="383"/>
    </row>
    <row r="20" spans="1:2">
      <c r="A20" s="371" t="s">
        <v>212</v>
      </c>
      <c r="B20" s="383"/>
    </row>
    <row r="21" spans="1:2">
      <c r="A21" s="371"/>
      <c r="B21" s="383"/>
    </row>
    <row r="22" spans="1:2">
      <c r="A22" s="371"/>
      <c r="B22" s="383"/>
    </row>
    <row r="23" spans="1:2">
      <c r="A23" s="371"/>
      <c r="B23" s="383"/>
    </row>
    <row r="24" spans="1:2">
      <c r="A24" s="374"/>
      <c r="B24" s="383"/>
    </row>
    <row r="25" spans="1:2" ht="13.5" thickBot="1">
      <c r="A25" s="375"/>
      <c r="B25" s="384"/>
    </row>
    <row r="26" spans="1:2">
      <c r="A26" s="376" t="s">
        <v>287</v>
      </c>
      <c r="B26" s="377">
        <f>SUM(B11:B25)</f>
        <v>0</v>
      </c>
    </row>
    <row r="27" spans="1:2">
      <c r="A27" s="378" t="s">
        <v>288</v>
      </c>
      <c r="B27" s="379">
        <v>0</v>
      </c>
    </row>
    <row r="28" spans="1:2" ht="13.5" thickBot="1">
      <c r="A28" s="380" t="s">
        <v>289</v>
      </c>
      <c r="B28" s="382">
        <f>+B27-B26</f>
        <v>0</v>
      </c>
    </row>
    <row r="29" spans="1:2">
      <c r="A29" s="188"/>
      <c r="B29" s="366"/>
    </row>
    <row r="30" spans="1:2">
      <c r="A30" s="366"/>
      <c r="B30" s="366"/>
    </row>
  </sheetData>
  <sortState ref="A11:A19">
    <sortCondition ref="A11:A19"/>
  </sortState>
  <pageMargins left="1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G47"/>
  <sheetViews>
    <sheetView workbookViewId="0">
      <selection activeCell="E16" sqref="E16"/>
    </sheetView>
  </sheetViews>
  <sheetFormatPr defaultColWidth="9.140625" defaultRowHeight="12.75"/>
  <cols>
    <col min="1" max="1" width="8.42578125" style="6" customWidth="1"/>
    <col min="2" max="2" width="9.140625" style="6"/>
    <col min="3" max="3" width="9.5703125" style="6" customWidth="1"/>
    <col min="4" max="4" width="10.7109375" style="6" customWidth="1"/>
    <col min="5" max="7" width="16.140625" style="6" customWidth="1"/>
    <col min="8" max="16384" width="9.140625" style="6"/>
  </cols>
  <sheetData>
    <row r="1" spans="1:7" ht="17.25" customHeight="1">
      <c r="A1" s="18" t="str">
        <f>'Pg 1'!A2</f>
        <v>Fair Name</v>
      </c>
      <c r="B1" s="19"/>
      <c r="C1" s="19"/>
      <c r="D1" s="8"/>
      <c r="E1" s="242" t="str">
        <f>'Pg 1'!F2</f>
        <v>DAA # or fair name abbreviation</v>
      </c>
      <c r="F1" s="8"/>
      <c r="G1" s="243" t="s">
        <v>83</v>
      </c>
    </row>
    <row r="2" spans="1:7" ht="17.25" customHeight="1">
      <c r="A2" s="21" t="s">
        <v>161</v>
      </c>
      <c r="E2" s="41" t="s">
        <v>155</v>
      </c>
      <c r="G2" s="20"/>
    </row>
    <row r="3" spans="1:7" ht="9" customHeight="1">
      <c r="A3" s="8"/>
      <c r="E3" s="41"/>
      <c r="G3" s="20"/>
    </row>
    <row r="4" spans="1:7" ht="17.25" customHeight="1">
      <c r="A4" s="253" t="s">
        <v>292</v>
      </c>
      <c r="B4" s="254"/>
      <c r="C4" s="254"/>
      <c r="D4" s="254"/>
      <c r="E4" s="254"/>
      <c r="F4" s="254"/>
      <c r="G4" s="254"/>
    </row>
    <row r="5" spans="1:7" ht="17.25" customHeight="1" thickBot="1">
      <c r="A5" s="18"/>
    </row>
    <row r="6" spans="1:7" ht="17.25" customHeight="1" thickTop="1">
      <c r="A6" s="255"/>
      <c r="B6" s="256"/>
      <c r="C6" s="256"/>
      <c r="D6" s="257"/>
      <c r="E6" s="258" t="s">
        <v>10</v>
      </c>
      <c r="F6" s="259" t="s">
        <v>11</v>
      </c>
      <c r="G6" s="260"/>
    </row>
    <row r="7" spans="1:7" ht="17.25" customHeight="1">
      <c r="A7" s="261"/>
      <c r="B7" s="262" t="s">
        <v>27</v>
      </c>
      <c r="C7" s="262"/>
      <c r="D7" s="263"/>
      <c r="E7" s="264" t="s">
        <v>12</v>
      </c>
      <c r="F7" s="265" t="s">
        <v>13</v>
      </c>
      <c r="G7" s="266" t="s">
        <v>14</v>
      </c>
    </row>
    <row r="8" spans="1:7" ht="17.25" customHeight="1">
      <c r="A8" s="75" t="s">
        <v>174</v>
      </c>
      <c r="B8" s="8"/>
      <c r="C8" s="8"/>
      <c r="D8" s="8"/>
      <c r="E8" s="77"/>
      <c r="F8" s="78"/>
      <c r="G8" s="79"/>
    </row>
    <row r="9" spans="1:7" ht="17.25" customHeight="1">
      <c r="A9" s="75"/>
      <c r="B9" s="17" t="s">
        <v>28</v>
      </c>
      <c r="C9" s="8"/>
      <c r="D9" s="8"/>
      <c r="E9" s="319"/>
      <c r="F9" s="80"/>
      <c r="G9" s="322">
        <f>E9*F9</f>
        <v>0</v>
      </c>
    </row>
    <row r="10" spans="1:7" ht="17.25" customHeight="1">
      <c r="A10" s="75"/>
      <c r="B10" s="17"/>
      <c r="C10" s="17"/>
      <c r="D10" s="17"/>
      <c r="E10" s="319"/>
      <c r="F10" s="80"/>
      <c r="G10" s="81">
        <f t="shared" ref="G10:G18" si="0">E10*F10</f>
        <v>0</v>
      </c>
    </row>
    <row r="11" spans="1:7" ht="17.25" customHeight="1">
      <c r="A11" s="75"/>
      <c r="B11" s="17"/>
      <c r="C11" s="17"/>
      <c r="D11" s="17"/>
      <c r="E11" s="319"/>
      <c r="F11" s="80"/>
      <c r="G11" s="81">
        <f t="shared" si="0"/>
        <v>0</v>
      </c>
    </row>
    <row r="12" spans="1:7" ht="17.25" customHeight="1">
      <c r="A12" s="75"/>
      <c r="B12" s="17"/>
      <c r="C12" s="17"/>
      <c r="D12" s="17"/>
      <c r="E12" s="319"/>
      <c r="F12" s="80"/>
      <c r="G12" s="81">
        <f t="shared" si="0"/>
        <v>0</v>
      </c>
    </row>
    <row r="13" spans="1:7" ht="17.25" customHeight="1">
      <c r="A13" s="75"/>
      <c r="B13" s="17"/>
      <c r="C13" s="17"/>
      <c r="D13" s="17"/>
      <c r="E13" s="319"/>
      <c r="F13" s="80"/>
      <c r="G13" s="81">
        <f t="shared" si="0"/>
        <v>0</v>
      </c>
    </row>
    <row r="14" spans="1:7" ht="17.25" customHeight="1">
      <c r="A14" s="75"/>
      <c r="B14" s="17" t="s">
        <v>29</v>
      </c>
      <c r="C14" s="8"/>
      <c r="D14" s="8"/>
      <c r="E14" s="319"/>
      <c r="F14" s="80"/>
      <c r="G14" s="81">
        <f t="shared" si="0"/>
        <v>0</v>
      </c>
    </row>
    <row r="15" spans="1:7" ht="17.25" customHeight="1">
      <c r="A15" s="75"/>
      <c r="B15" s="17" t="s">
        <v>30</v>
      </c>
      <c r="C15" s="8"/>
      <c r="D15" s="8"/>
      <c r="E15" s="319"/>
      <c r="F15" s="80"/>
      <c r="G15" s="81">
        <f t="shared" si="0"/>
        <v>0</v>
      </c>
    </row>
    <row r="16" spans="1:7" ht="17.25" customHeight="1">
      <c r="A16" s="75"/>
      <c r="B16" s="17" t="s">
        <v>31</v>
      </c>
      <c r="C16" s="8"/>
      <c r="D16" s="8"/>
      <c r="E16" s="319"/>
      <c r="F16" s="80"/>
      <c r="G16" s="81">
        <f t="shared" si="0"/>
        <v>0</v>
      </c>
    </row>
    <row r="17" spans="1:7" ht="17.25" customHeight="1">
      <c r="A17" s="75"/>
      <c r="B17" s="17" t="s">
        <v>32</v>
      </c>
      <c r="C17" s="8"/>
      <c r="D17" s="8"/>
      <c r="E17" s="319"/>
      <c r="F17" s="80"/>
      <c r="G17" s="81">
        <f t="shared" si="0"/>
        <v>0</v>
      </c>
    </row>
    <row r="18" spans="1:7" ht="17.25" customHeight="1">
      <c r="A18" s="75"/>
      <c r="B18" s="17" t="s">
        <v>33</v>
      </c>
      <c r="C18" s="8"/>
      <c r="D18" s="8"/>
      <c r="E18" s="319"/>
      <c r="F18" s="80"/>
      <c r="G18" s="81">
        <f t="shared" si="0"/>
        <v>0</v>
      </c>
    </row>
    <row r="19" spans="1:7" ht="17.25" customHeight="1">
      <c r="A19" s="75"/>
      <c r="B19" s="8"/>
      <c r="C19" s="8" t="s">
        <v>15</v>
      </c>
      <c r="D19" s="8"/>
      <c r="E19" s="82"/>
      <c r="F19" s="267">
        <f>SUM(F8:F18)</f>
        <v>0</v>
      </c>
      <c r="G19" s="323">
        <f>SUM(G8:G18)</f>
        <v>0</v>
      </c>
    </row>
    <row r="20" spans="1:7" ht="17.25" customHeight="1">
      <c r="A20" s="75" t="s">
        <v>175</v>
      </c>
      <c r="B20" s="8"/>
      <c r="C20" s="8"/>
      <c r="D20" s="8"/>
      <c r="E20" s="8"/>
      <c r="F20" s="83"/>
      <c r="G20" s="84"/>
    </row>
    <row r="21" spans="1:7" ht="17.25" customHeight="1">
      <c r="A21" s="75"/>
      <c r="B21" s="17" t="s">
        <v>16</v>
      </c>
      <c r="C21" s="8"/>
      <c r="D21" s="8"/>
      <c r="E21" s="8"/>
      <c r="F21" s="85"/>
      <c r="G21" s="86"/>
    </row>
    <row r="22" spans="1:7" ht="17.25" customHeight="1">
      <c r="A22" s="75"/>
      <c r="B22" s="17" t="s">
        <v>34</v>
      </c>
      <c r="C22" s="8"/>
      <c r="D22" s="8"/>
      <c r="E22" s="8"/>
      <c r="F22" s="85"/>
      <c r="G22" s="86"/>
    </row>
    <row r="23" spans="1:7" ht="17.25" customHeight="1">
      <c r="A23" s="75"/>
      <c r="B23" s="17" t="s">
        <v>35</v>
      </c>
      <c r="C23" s="8"/>
      <c r="D23" s="8"/>
      <c r="E23" s="8"/>
      <c r="F23" s="85"/>
      <c r="G23" s="86"/>
    </row>
    <row r="24" spans="1:7" ht="17.25" customHeight="1">
      <c r="A24" s="75"/>
      <c r="B24" s="17" t="s">
        <v>36</v>
      </c>
      <c r="C24" s="8"/>
      <c r="D24" s="8"/>
      <c r="E24" s="8"/>
      <c r="F24" s="85"/>
      <c r="G24" s="86"/>
    </row>
    <row r="25" spans="1:7" ht="17.25" customHeight="1">
      <c r="A25" s="75"/>
      <c r="B25" s="17" t="s">
        <v>37</v>
      </c>
      <c r="C25" s="8"/>
      <c r="D25" s="8"/>
      <c r="E25" s="8"/>
      <c r="F25" s="85"/>
      <c r="G25" s="86"/>
    </row>
    <row r="26" spans="1:7" ht="17.25" customHeight="1">
      <c r="A26" s="75"/>
      <c r="B26" s="8"/>
      <c r="C26" s="8" t="s">
        <v>17</v>
      </c>
      <c r="D26" s="8"/>
      <c r="E26" s="8"/>
      <c r="F26" s="268">
        <f>SUM(F20:F25)</f>
        <v>0</v>
      </c>
      <c r="G26" s="86"/>
    </row>
    <row r="27" spans="1:7" ht="17.25" customHeight="1">
      <c r="A27" s="75" t="s">
        <v>79</v>
      </c>
      <c r="B27" s="8"/>
      <c r="C27" s="8"/>
      <c r="D27" s="8"/>
      <c r="E27" s="8"/>
      <c r="F27" s="269">
        <f>F19+F26</f>
        <v>0</v>
      </c>
      <c r="G27" s="324">
        <f>G19</f>
        <v>0</v>
      </c>
    </row>
    <row r="28" spans="1:7" ht="17.25" customHeight="1" thickBot="1">
      <c r="A28" s="88"/>
      <c r="B28" s="314" t="s">
        <v>80</v>
      </c>
      <c r="C28" s="76"/>
      <c r="D28" s="76"/>
      <c r="E28" s="76"/>
      <c r="F28" s="89"/>
      <c r="G28" s="325">
        <v>0</v>
      </c>
    </row>
    <row r="29" spans="1:7" ht="17.25" customHeight="1" thickTop="1">
      <c r="A29" s="8"/>
      <c r="B29" s="8"/>
      <c r="C29" s="8"/>
      <c r="D29" s="8"/>
      <c r="E29" s="8"/>
      <c r="F29" s="90"/>
      <c r="G29" s="91"/>
    </row>
    <row r="30" spans="1:7" ht="17.25" customHeight="1">
      <c r="A30" s="8"/>
      <c r="B30" s="8"/>
      <c r="C30" s="8"/>
      <c r="D30" s="8"/>
      <c r="E30" s="8"/>
      <c r="F30" s="90"/>
      <c r="G30" s="91"/>
    </row>
    <row r="31" spans="1:7" ht="17.25" customHeight="1">
      <c r="A31" s="92" t="s">
        <v>41</v>
      </c>
      <c r="F31" s="91"/>
      <c r="G31" s="91"/>
    </row>
    <row r="32" spans="1:7" ht="17.25" customHeight="1">
      <c r="A32" s="92" t="s">
        <v>42</v>
      </c>
      <c r="F32" s="91"/>
      <c r="G32" s="91"/>
    </row>
    <row r="33" spans="1:7" ht="17.25" customHeight="1">
      <c r="B33" s="6" t="s">
        <v>38</v>
      </c>
      <c r="F33" s="280">
        <f>F21</f>
        <v>0</v>
      </c>
      <c r="G33" s="91"/>
    </row>
    <row r="34" spans="1:7" ht="17.25" customHeight="1">
      <c r="B34" s="6" t="s">
        <v>176</v>
      </c>
      <c r="F34" s="281">
        <v>0</v>
      </c>
    </row>
    <row r="35" spans="1:7" ht="17.25" customHeight="1">
      <c r="E35" s="6" t="s">
        <v>39</v>
      </c>
      <c r="F35" s="282" t="e">
        <f>F33/F34</f>
        <v>#DIV/0!</v>
      </c>
    </row>
    <row r="36" spans="1:7" ht="17.25" customHeight="1"/>
    <row r="37" spans="1:7" ht="17.25" customHeight="1"/>
    <row r="38" spans="1:7" ht="17.25" customHeight="1"/>
    <row r="39" spans="1:7" ht="17.25" customHeight="1">
      <c r="A39" s="272" t="s">
        <v>18</v>
      </c>
      <c r="B39" s="273"/>
      <c r="C39" s="274"/>
      <c r="D39" s="275" t="s">
        <v>19</v>
      </c>
      <c r="E39" s="276" t="s">
        <v>20</v>
      </c>
      <c r="F39" s="277" t="s">
        <v>21</v>
      </c>
      <c r="G39" s="277" t="s">
        <v>22</v>
      </c>
    </row>
    <row r="40" spans="1:7" ht="17.25" customHeight="1">
      <c r="A40" s="315" t="s">
        <v>81</v>
      </c>
      <c r="B40" s="316"/>
      <c r="C40" s="317"/>
      <c r="D40" s="83"/>
      <c r="E40" s="318"/>
      <c r="F40" s="320">
        <f t="shared" ref="F40:F46" si="1">E40*D40</f>
        <v>0</v>
      </c>
      <c r="G40" s="83"/>
    </row>
    <row r="41" spans="1:7" ht="17.25" customHeight="1">
      <c r="A41" s="22"/>
      <c r="B41" s="17"/>
      <c r="C41" s="93"/>
      <c r="D41" s="85"/>
      <c r="E41" s="319"/>
      <c r="F41" s="305">
        <f t="shared" si="1"/>
        <v>0</v>
      </c>
      <c r="G41" s="85"/>
    </row>
    <row r="42" spans="1:7" ht="17.25" customHeight="1">
      <c r="A42" s="22"/>
      <c r="B42" s="17"/>
      <c r="C42" s="93"/>
      <c r="D42" s="85"/>
      <c r="E42" s="319"/>
      <c r="F42" s="305">
        <f t="shared" si="1"/>
        <v>0</v>
      </c>
      <c r="G42" s="85"/>
    </row>
    <row r="43" spans="1:7" ht="17.25" customHeight="1">
      <c r="A43" s="22"/>
      <c r="B43" s="17"/>
      <c r="C43" s="93"/>
      <c r="D43" s="85"/>
      <c r="E43" s="319"/>
      <c r="F43" s="305">
        <f t="shared" si="1"/>
        <v>0</v>
      </c>
      <c r="G43" s="85"/>
    </row>
    <row r="44" spans="1:7" ht="17.25" customHeight="1">
      <c r="A44" s="22"/>
      <c r="B44" s="17"/>
      <c r="C44" s="93"/>
      <c r="D44" s="85"/>
      <c r="E44" s="319"/>
      <c r="F44" s="305">
        <f t="shared" si="1"/>
        <v>0</v>
      </c>
      <c r="G44" s="85"/>
    </row>
    <row r="45" spans="1:7" ht="17.25" customHeight="1">
      <c r="A45" s="22"/>
      <c r="B45" s="17"/>
      <c r="C45" s="93"/>
      <c r="D45" s="85"/>
      <c r="E45" s="319"/>
      <c r="F45" s="305">
        <f t="shared" si="1"/>
        <v>0</v>
      </c>
      <c r="G45" s="85"/>
    </row>
    <row r="46" spans="1:7" ht="17.25" customHeight="1">
      <c r="A46" s="22"/>
      <c r="B46" s="17"/>
      <c r="C46" s="93"/>
      <c r="D46" s="85"/>
      <c r="E46" s="319"/>
      <c r="F46" s="305">
        <f t="shared" si="1"/>
        <v>0</v>
      </c>
      <c r="G46" s="85"/>
    </row>
    <row r="47" spans="1:7" ht="17.25" customHeight="1">
      <c r="A47" s="87" t="s">
        <v>173</v>
      </c>
      <c r="B47" s="87"/>
      <c r="C47" s="87"/>
      <c r="D47" s="87">
        <f>SUM(D40:D46)</f>
        <v>0</v>
      </c>
      <c r="E47" s="278"/>
      <c r="F47" s="321">
        <f>SUM(F40:F46)</f>
        <v>0</v>
      </c>
      <c r="G47" s="279"/>
    </row>
  </sheetData>
  <pageMargins left="0.7" right="0.7" top="0.75" bottom="0.75" header="0.3" footer="0.3"/>
  <pageSetup scale="86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G48"/>
  <sheetViews>
    <sheetView zoomScaleNormal="100" workbookViewId="0">
      <selection activeCell="A5" sqref="A5"/>
    </sheetView>
  </sheetViews>
  <sheetFormatPr defaultColWidth="9.140625" defaultRowHeight="12.75"/>
  <cols>
    <col min="1" max="1" width="43.42578125" style="25" customWidth="1"/>
    <col min="2" max="2" width="10.85546875" style="25" customWidth="1"/>
    <col min="3" max="3" width="12.5703125" style="25" customWidth="1"/>
    <col min="4" max="4" width="6.7109375" style="25" customWidth="1"/>
    <col min="5" max="5" width="10.42578125" style="25" customWidth="1"/>
    <col min="6" max="7" width="11.85546875" style="25" customWidth="1"/>
    <col min="8" max="16384" width="9.140625" style="25"/>
  </cols>
  <sheetData>
    <row r="1" spans="1:7" ht="17.45" customHeight="1">
      <c r="A1" s="18" t="str">
        <f>'Pg 1'!A2</f>
        <v>Fair Name</v>
      </c>
      <c r="B1" s="240"/>
      <c r="C1" s="355" t="str">
        <f>'Pg 1'!F2</f>
        <v>DAA # or fair name abbreviation</v>
      </c>
      <c r="E1" s="23"/>
      <c r="G1" s="356" t="s">
        <v>52</v>
      </c>
    </row>
    <row r="2" spans="1:7" ht="17.45" customHeight="1">
      <c r="A2" s="237" t="s">
        <v>161</v>
      </c>
      <c r="B2" s="241"/>
      <c r="C2" s="237" t="s">
        <v>155</v>
      </c>
      <c r="D2" s="24"/>
      <c r="E2" s="23"/>
      <c r="F2" s="97"/>
    </row>
    <row r="3" spans="1:7" ht="17.45" customHeight="1">
      <c r="A3" s="64"/>
      <c r="B3" s="23"/>
      <c r="C3" s="237"/>
      <c r="D3" s="24"/>
      <c r="E3" s="23"/>
      <c r="F3" s="97"/>
    </row>
    <row r="4" spans="1:7" ht="17.45" customHeight="1">
      <c r="A4" s="286" t="s">
        <v>308</v>
      </c>
      <c r="B4" s="239"/>
      <c r="C4" s="239"/>
      <c r="D4" s="239"/>
      <c r="E4" s="239"/>
      <c r="F4" s="238"/>
      <c r="G4" s="238"/>
    </row>
    <row r="5" spans="1:7" s="392" customFormat="1" ht="17.45" customHeight="1">
      <c r="A5" s="390"/>
      <c r="B5" s="43"/>
      <c r="C5" s="43"/>
      <c r="D5" s="43"/>
      <c r="E5" s="43"/>
      <c r="F5" s="391"/>
    </row>
    <row r="6" spans="1:7" s="392" customFormat="1" ht="17.45" customHeight="1">
      <c r="A6" s="393" t="s">
        <v>192</v>
      </c>
      <c r="B6" s="338"/>
      <c r="C6" s="43"/>
      <c r="D6" s="43"/>
      <c r="E6" s="43"/>
      <c r="F6" s="391"/>
    </row>
    <row r="7" spans="1:7" ht="17.45" customHeight="1">
      <c r="A7" s="26"/>
      <c r="B7" s="27"/>
      <c r="C7" s="27"/>
      <c r="D7" s="27"/>
      <c r="E7" s="28"/>
      <c r="F7" s="29"/>
    </row>
    <row r="8" spans="1:7" ht="17.45" customHeight="1">
      <c r="A8" s="336" t="s">
        <v>43</v>
      </c>
      <c r="B8" s="231" t="s">
        <v>40</v>
      </c>
      <c r="C8" s="232" t="s">
        <v>44</v>
      </c>
      <c r="D8" s="233"/>
      <c r="E8" s="232" t="s">
        <v>48</v>
      </c>
      <c r="F8" s="233"/>
      <c r="G8" s="338"/>
    </row>
    <row r="9" spans="1:7" ht="17.45" customHeight="1">
      <c r="A9" s="234"/>
      <c r="B9" s="234" t="s">
        <v>45</v>
      </c>
      <c r="C9" s="234"/>
      <c r="D9" s="234"/>
      <c r="E9" s="234"/>
      <c r="F9" s="234" t="s">
        <v>1</v>
      </c>
      <c r="G9" s="234" t="s">
        <v>265</v>
      </c>
    </row>
    <row r="10" spans="1:7" ht="17.45" customHeight="1">
      <c r="A10" s="235" t="s">
        <v>169</v>
      </c>
      <c r="B10" s="235" t="s">
        <v>46</v>
      </c>
      <c r="C10" s="235" t="s">
        <v>14</v>
      </c>
      <c r="D10" s="235" t="s">
        <v>47</v>
      </c>
      <c r="E10" s="235" t="s">
        <v>49</v>
      </c>
      <c r="F10" s="235" t="s">
        <v>168</v>
      </c>
      <c r="G10" s="235" t="s">
        <v>266</v>
      </c>
    </row>
    <row r="11" spans="1:7" ht="17.45" customHeight="1">
      <c r="A11" s="32"/>
      <c r="B11" s="30"/>
      <c r="C11" s="33"/>
      <c r="D11" s="34"/>
      <c r="E11" s="469"/>
      <c r="F11" s="35"/>
      <c r="G11" s="470"/>
    </row>
    <row r="12" spans="1:7" ht="17.25" customHeight="1">
      <c r="A12" s="32"/>
      <c r="B12" s="30"/>
      <c r="C12" s="33"/>
      <c r="D12" s="34"/>
      <c r="E12" s="469"/>
      <c r="F12" s="35"/>
      <c r="G12" s="470"/>
    </row>
    <row r="13" spans="1:7" ht="17.45" customHeight="1">
      <c r="A13" s="32"/>
      <c r="B13" s="30"/>
      <c r="C13" s="33"/>
      <c r="D13" s="34"/>
      <c r="E13" s="469"/>
      <c r="F13" s="35"/>
      <c r="G13" s="470"/>
    </row>
    <row r="14" spans="1:7" ht="17.45" customHeight="1">
      <c r="A14" s="32"/>
      <c r="B14" s="30"/>
      <c r="C14" s="33"/>
      <c r="D14" s="34"/>
      <c r="E14" s="469"/>
      <c r="F14" s="35"/>
      <c r="G14" s="470"/>
    </row>
    <row r="15" spans="1:7" ht="17.45" customHeight="1">
      <c r="A15" s="32"/>
      <c r="B15" s="30"/>
      <c r="C15" s="33"/>
      <c r="D15" s="34"/>
      <c r="E15" s="469"/>
      <c r="F15" s="35"/>
      <c r="G15" s="470"/>
    </row>
    <row r="16" spans="1:7" ht="17.45" customHeight="1">
      <c r="A16" s="32"/>
      <c r="B16" s="30"/>
      <c r="C16" s="33"/>
      <c r="D16" s="34"/>
      <c r="E16" s="469"/>
      <c r="F16" s="35"/>
      <c r="G16" s="470"/>
    </row>
    <row r="17" spans="1:7" ht="17.45" customHeight="1">
      <c r="A17" s="32"/>
      <c r="B17" s="30"/>
      <c r="C17" s="33"/>
      <c r="D17" s="34"/>
      <c r="E17" s="469"/>
      <c r="F17" s="35"/>
      <c r="G17" s="470"/>
    </row>
    <row r="18" spans="1:7" ht="17.45" customHeight="1">
      <c r="A18" s="32"/>
      <c r="B18" s="30"/>
      <c r="C18" s="33"/>
      <c r="D18" s="34"/>
      <c r="E18" s="469"/>
      <c r="F18" s="35"/>
      <c r="G18" s="470"/>
    </row>
    <row r="19" spans="1:7" ht="17.45" customHeight="1">
      <c r="A19" s="32"/>
      <c r="B19" s="30"/>
      <c r="C19" s="33"/>
      <c r="D19" s="34"/>
      <c r="E19" s="469"/>
      <c r="F19" s="35"/>
      <c r="G19" s="470"/>
    </row>
    <row r="20" spans="1:7" ht="17.45" customHeight="1">
      <c r="A20" s="32"/>
      <c r="B20" s="30"/>
      <c r="C20" s="33"/>
      <c r="D20" s="34"/>
      <c r="E20" s="469"/>
      <c r="F20" s="35"/>
      <c r="G20" s="470"/>
    </row>
    <row r="21" spans="1:7" ht="17.45" customHeight="1">
      <c r="A21" s="32"/>
      <c r="B21" s="30"/>
      <c r="C21" s="33"/>
      <c r="D21" s="34"/>
      <c r="E21" s="469"/>
      <c r="F21" s="35"/>
      <c r="G21" s="470"/>
    </row>
    <row r="22" spans="1:7" ht="17.45" customHeight="1">
      <c r="A22" s="32"/>
      <c r="B22" s="30"/>
      <c r="C22" s="33"/>
      <c r="D22" s="34"/>
      <c r="E22" s="469"/>
      <c r="F22" s="35"/>
      <c r="G22" s="470"/>
    </row>
    <row r="23" spans="1:7" ht="17.45" customHeight="1">
      <c r="A23" s="32"/>
      <c r="B23" s="30"/>
      <c r="C23" s="33"/>
      <c r="D23" s="34"/>
      <c r="E23" s="469"/>
      <c r="F23" s="35"/>
      <c r="G23" s="470"/>
    </row>
    <row r="24" spans="1:7" ht="17.45" customHeight="1">
      <c r="A24" s="32"/>
      <c r="B24" s="30"/>
      <c r="C24" s="33"/>
      <c r="D24" s="34"/>
      <c r="E24" s="469"/>
      <c r="F24" s="35"/>
      <c r="G24" s="470"/>
    </row>
    <row r="25" spans="1:7" ht="17.45" customHeight="1">
      <c r="A25" s="32"/>
      <c r="B25" s="30"/>
      <c r="C25" s="33"/>
      <c r="D25" s="34"/>
      <c r="E25" s="469"/>
      <c r="F25" s="35"/>
      <c r="G25" s="470"/>
    </row>
    <row r="26" spans="1:7" ht="17.45" customHeight="1">
      <c r="A26" s="32"/>
      <c r="B26" s="30"/>
      <c r="C26" s="33"/>
      <c r="D26" s="34"/>
      <c r="E26" s="469"/>
      <c r="F26" s="35"/>
      <c r="G26" s="470"/>
    </row>
    <row r="27" spans="1:7" ht="17.45" customHeight="1">
      <c r="A27" s="32"/>
      <c r="B27" s="30"/>
      <c r="C27" s="33"/>
      <c r="D27" s="34"/>
      <c r="E27" s="469"/>
      <c r="F27" s="35"/>
      <c r="G27" s="470"/>
    </row>
    <row r="28" spans="1:7" ht="17.45" customHeight="1">
      <c r="A28" s="32"/>
      <c r="B28" s="30"/>
      <c r="C28" s="33"/>
      <c r="D28" s="34"/>
      <c r="E28" s="469"/>
      <c r="F28" s="35"/>
      <c r="G28" s="470"/>
    </row>
    <row r="29" spans="1:7" ht="17.45" customHeight="1">
      <c r="A29" s="32"/>
      <c r="B29" s="30"/>
      <c r="C29" s="33"/>
      <c r="D29" s="34"/>
      <c r="E29" s="469"/>
      <c r="F29" s="35"/>
      <c r="G29" s="470"/>
    </row>
    <row r="30" spans="1:7" ht="17.45" customHeight="1">
      <c r="A30" s="32"/>
      <c r="B30" s="30"/>
      <c r="C30" s="33"/>
      <c r="D30" s="34"/>
      <c r="E30" s="469"/>
      <c r="F30" s="35"/>
      <c r="G30" s="470"/>
    </row>
    <row r="31" spans="1:7" ht="17.45" customHeight="1">
      <c r="A31" s="32"/>
      <c r="B31" s="30"/>
      <c r="C31" s="33"/>
      <c r="D31" s="34"/>
      <c r="E31" s="469"/>
      <c r="F31" s="35"/>
      <c r="G31" s="470"/>
    </row>
    <row r="32" spans="1:7" ht="17.45" customHeight="1">
      <c r="A32" s="32"/>
      <c r="B32" s="30"/>
      <c r="C32" s="33"/>
      <c r="D32" s="34"/>
      <c r="E32" s="469"/>
      <c r="F32" s="35"/>
      <c r="G32" s="470"/>
    </row>
    <row r="33" spans="1:7" ht="17.45" customHeight="1">
      <c r="A33" s="32"/>
      <c r="B33" s="30"/>
      <c r="C33" s="33"/>
      <c r="D33" s="34"/>
      <c r="E33" s="469"/>
      <c r="F33" s="35"/>
      <c r="G33" s="470"/>
    </row>
    <row r="34" spans="1:7" ht="17.45" customHeight="1">
      <c r="A34" s="32"/>
      <c r="B34" s="30"/>
      <c r="C34" s="33"/>
      <c r="D34" s="34"/>
      <c r="E34" s="469"/>
      <c r="F34" s="35"/>
      <c r="G34" s="470"/>
    </row>
    <row r="35" spans="1:7" ht="17.45" customHeight="1">
      <c r="A35" s="32"/>
      <c r="B35" s="30"/>
      <c r="C35" s="33"/>
      <c r="D35" s="34"/>
      <c r="E35" s="469"/>
      <c r="F35" s="35"/>
      <c r="G35" s="470"/>
    </row>
    <row r="36" spans="1:7" ht="17.45" customHeight="1">
      <c r="A36" s="32"/>
      <c r="B36" s="30"/>
      <c r="C36" s="33"/>
      <c r="D36" s="34"/>
      <c r="E36" s="469"/>
      <c r="F36" s="35"/>
      <c r="G36" s="470"/>
    </row>
    <row r="37" spans="1:7" ht="17.45" customHeight="1">
      <c r="A37" s="32"/>
      <c r="B37" s="30"/>
      <c r="C37" s="33"/>
      <c r="D37" s="34"/>
      <c r="E37" s="469"/>
      <c r="F37" s="35"/>
      <c r="G37" s="470"/>
    </row>
    <row r="38" spans="1:7" ht="17.45" customHeight="1">
      <c r="A38" s="32"/>
      <c r="B38" s="30"/>
      <c r="C38" s="33"/>
      <c r="D38" s="34"/>
      <c r="E38" s="469"/>
      <c r="F38" s="35"/>
      <c r="G38" s="470"/>
    </row>
    <row r="39" spans="1:7" ht="17.45" customHeight="1">
      <c r="A39" s="32"/>
      <c r="B39" s="30"/>
      <c r="C39" s="33"/>
      <c r="D39" s="34"/>
      <c r="E39" s="469"/>
      <c r="F39" s="35"/>
      <c r="G39" s="470"/>
    </row>
    <row r="40" spans="1:7" ht="17.45" customHeight="1">
      <c r="A40" s="32"/>
      <c r="B40" s="30"/>
      <c r="C40" s="33"/>
      <c r="D40" s="34"/>
      <c r="E40" s="469"/>
      <c r="F40" s="35"/>
      <c r="G40" s="470"/>
    </row>
    <row r="41" spans="1:7" ht="17.45" customHeight="1">
      <c r="A41" s="36"/>
      <c r="B41" s="31"/>
      <c r="C41" s="37"/>
      <c r="D41" s="38"/>
      <c r="E41" s="472"/>
      <c r="F41" s="39"/>
      <c r="G41" s="471"/>
    </row>
    <row r="43" spans="1:7">
      <c r="A43" s="360" t="s">
        <v>195</v>
      </c>
    </row>
    <row r="44" spans="1:7">
      <c r="A44" s="360" t="s">
        <v>225</v>
      </c>
    </row>
    <row r="45" spans="1:7">
      <c r="A45" s="360" t="s">
        <v>196</v>
      </c>
    </row>
    <row r="46" spans="1:7">
      <c r="A46" s="360" t="s">
        <v>200</v>
      </c>
    </row>
    <row r="47" spans="1:7">
      <c r="A47" s="360" t="s">
        <v>197</v>
      </c>
    </row>
    <row r="48" spans="1:7">
      <c r="A48" s="360" t="s">
        <v>198</v>
      </c>
    </row>
  </sheetData>
  <pageMargins left="0.7" right="0.7" top="0.75" bottom="0.75" header="0.3" footer="0.3"/>
  <pageSetup scale="85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8"/>
  <sheetViews>
    <sheetView workbookViewId="0">
      <selection activeCell="A5" sqref="A5"/>
    </sheetView>
  </sheetViews>
  <sheetFormatPr defaultColWidth="9.140625" defaultRowHeight="12.75"/>
  <cols>
    <col min="1" max="1" width="8.42578125" style="98" customWidth="1"/>
    <col min="2" max="2" width="9.140625" style="98"/>
    <col min="3" max="3" width="9.5703125" style="98" customWidth="1"/>
    <col min="4" max="4" width="10.7109375" style="98" customWidth="1"/>
    <col min="5" max="5" width="31.140625" style="98" customWidth="1"/>
    <col min="6" max="6" width="13.7109375" style="172" customWidth="1"/>
    <col min="7" max="8" width="15.42578125" style="98" customWidth="1"/>
    <col min="9" max="12" width="10.140625" style="98" customWidth="1"/>
    <col min="13" max="19" width="12" style="98" customWidth="1"/>
    <col min="20" max="16384" width="9.140625" style="98"/>
  </cols>
  <sheetData>
    <row r="1" spans="1:8" ht="21" customHeight="1">
      <c r="A1" s="18" t="str">
        <f>'Pg 1'!A2</f>
        <v>Fair Name</v>
      </c>
      <c r="B1" s="113"/>
      <c r="C1" s="113"/>
      <c r="D1" s="103"/>
      <c r="E1" s="329" t="str">
        <f>'Pg 1'!F2</f>
        <v>DAA # or fair name abbreviation</v>
      </c>
      <c r="F1" s="170"/>
      <c r="G1" s="103"/>
      <c r="H1" s="357" t="s">
        <v>100</v>
      </c>
    </row>
    <row r="2" spans="1:8" ht="12.75" customHeight="1">
      <c r="A2" s="115" t="s">
        <v>161</v>
      </c>
      <c r="B2" s="115"/>
      <c r="C2" s="115"/>
      <c r="D2" s="115"/>
      <c r="E2" s="115" t="s">
        <v>155</v>
      </c>
      <c r="F2" s="245"/>
      <c r="G2" s="246"/>
      <c r="H2" s="244"/>
    </row>
    <row r="3" spans="1:8" ht="13.5" customHeight="1" thickBot="1">
      <c r="A3" s="118"/>
      <c r="B3" s="117"/>
      <c r="C3" s="101"/>
      <c r="D3" s="101"/>
      <c r="E3" s="117"/>
      <c r="F3" s="168"/>
      <c r="G3" s="117"/>
      <c r="H3" s="116"/>
    </row>
    <row r="4" spans="1:8" ht="26.25" thickTop="1">
      <c r="A4" s="226" t="s">
        <v>264</v>
      </c>
      <c r="B4" s="227"/>
      <c r="C4" s="227"/>
      <c r="D4" s="227"/>
      <c r="E4" s="247"/>
      <c r="F4" s="252" t="s">
        <v>129</v>
      </c>
      <c r="G4" s="350" t="str">
        <f>'Pg 1'!J4:J5</f>
        <v>July 1, 2017 to June 30, 2018</v>
      </c>
      <c r="H4" s="351" t="str">
        <f>G4</f>
        <v>July 1, 2017 to June 30, 2018</v>
      </c>
    </row>
    <row r="5" spans="1:8" ht="17.25" customHeight="1">
      <c r="A5" s="114"/>
      <c r="B5" s="113"/>
      <c r="C5" s="113"/>
      <c r="D5" s="113"/>
      <c r="E5" s="113"/>
      <c r="F5" s="169"/>
      <c r="G5" s="124"/>
      <c r="H5" s="123"/>
    </row>
    <row r="6" spans="1:8" ht="17.25" customHeight="1">
      <c r="A6" s="248" t="s">
        <v>271</v>
      </c>
      <c r="B6" s="249"/>
      <c r="C6" s="249"/>
      <c r="D6" s="249"/>
      <c r="E6" s="249"/>
      <c r="F6" s="173" t="s">
        <v>144</v>
      </c>
      <c r="G6" s="289"/>
      <c r="H6" s="302"/>
    </row>
    <row r="7" spans="1:8" ht="17.25" customHeight="1">
      <c r="A7" s="110"/>
      <c r="B7" s="108"/>
      <c r="C7" s="108"/>
      <c r="D7" s="108"/>
      <c r="E7" s="108"/>
      <c r="F7" s="173"/>
      <c r="G7" s="289"/>
      <c r="H7" s="288"/>
    </row>
    <row r="8" spans="1:8" ht="17.25" customHeight="1">
      <c r="A8" s="248" t="s">
        <v>99</v>
      </c>
      <c r="B8" s="249"/>
      <c r="C8" s="249"/>
      <c r="D8" s="249"/>
      <c r="E8" s="249"/>
      <c r="F8" s="173"/>
      <c r="G8" s="289"/>
      <c r="H8" s="288"/>
    </row>
    <row r="9" spans="1:8" ht="17.25" customHeight="1">
      <c r="A9" s="109"/>
      <c r="B9" s="108" t="s">
        <v>90</v>
      </c>
      <c r="C9" s="108"/>
      <c r="D9" s="108"/>
      <c r="E9" s="108"/>
      <c r="F9" s="173"/>
      <c r="G9" s="289"/>
      <c r="H9" s="301"/>
    </row>
    <row r="10" spans="1:8" ht="20.25" customHeight="1">
      <c r="A10" s="109"/>
      <c r="B10" s="108" t="s">
        <v>98</v>
      </c>
      <c r="C10" s="108"/>
      <c r="D10" s="108"/>
      <c r="E10" s="108"/>
      <c r="F10" s="169"/>
      <c r="G10" s="289"/>
      <c r="H10" s="288"/>
    </row>
    <row r="11" spans="1:8" ht="17.25" customHeight="1">
      <c r="A11" s="109"/>
      <c r="B11" s="111" t="s">
        <v>170</v>
      </c>
      <c r="C11" s="108"/>
      <c r="D11" s="108"/>
      <c r="E11" s="108"/>
      <c r="F11" s="169"/>
      <c r="G11" s="362"/>
      <c r="H11" s="288"/>
    </row>
    <row r="12" spans="1:8" ht="17.25" customHeight="1">
      <c r="A12" s="109"/>
      <c r="B12" s="111" t="s">
        <v>97</v>
      </c>
      <c r="C12" s="108"/>
      <c r="D12" s="108"/>
      <c r="E12" s="108"/>
      <c r="F12" s="169"/>
      <c r="G12" s="362"/>
      <c r="H12" s="288"/>
    </row>
    <row r="13" spans="1:8" ht="17.25" customHeight="1">
      <c r="A13" s="109"/>
      <c r="B13" s="230" t="s">
        <v>96</v>
      </c>
      <c r="C13" s="108"/>
      <c r="D13" s="108"/>
      <c r="E13" s="108"/>
      <c r="F13" s="169"/>
      <c r="G13" s="362"/>
      <c r="H13" s="288"/>
    </row>
    <row r="14" spans="1:8" ht="17.25" customHeight="1">
      <c r="A14" s="109"/>
      <c r="B14" s="111" t="s">
        <v>95</v>
      </c>
      <c r="C14" s="108"/>
      <c r="D14" s="108"/>
      <c r="E14" s="108"/>
      <c r="F14" s="169"/>
      <c r="G14" s="362"/>
      <c r="H14" s="288"/>
    </row>
    <row r="15" spans="1:8" ht="17.25" customHeight="1">
      <c r="A15" s="109"/>
      <c r="B15" s="111" t="s">
        <v>94</v>
      </c>
      <c r="C15" s="108"/>
      <c r="D15" s="108"/>
      <c r="E15" s="108"/>
      <c r="F15" s="169"/>
      <c r="G15" s="362"/>
      <c r="H15" s="288"/>
    </row>
    <row r="16" spans="1:8" ht="17.25" customHeight="1">
      <c r="A16" s="109"/>
      <c r="B16" s="111" t="s">
        <v>93</v>
      </c>
      <c r="C16" s="108"/>
      <c r="D16" s="108"/>
      <c r="E16" s="108"/>
      <c r="F16" s="169"/>
      <c r="G16" s="362"/>
      <c r="H16" s="288"/>
    </row>
    <row r="17" spans="1:9" ht="17.25" customHeight="1">
      <c r="A17" s="109"/>
      <c r="B17" s="111" t="s">
        <v>92</v>
      </c>
      <c r="C17" s="108"/>
      <c r="D17" s="108"/>
      <c r="E17" s="108"/>
      <c r="F17" s="169"/>
      <c r="G17" s="362"/>
      <c r="H17" s="288"/>
    </row>
    <row r="18" spans="1:9" ht="17.25" customHeight="1">
      <c r="A18" s="109"/>
      <c r="B18" s="111"/>
      <c r="C18" s="108" t="s">
        <v>128</v>
      </c>
      <c r="D18" s="108"/>
      <c r="E18" s="108"/>
      <c r="F18" s="169"/>
      <c r="G18" s="289"/>
      <c r="H18" s="306">
        <f>SUM(G11:G17)</f>
        <v>0</v>
      </c>
    </row>
    <row r="19" spans="1:9" ht="20.25" customHeight="1">
      <c r="A19" s="109"/>
      <c r="B19" s="108" t="s">
        <v>88</v>
      </c>
      <c r="C19" s="108"/>
      <c r="D19" s="108"/>
      <c r="E19" s="108"/>
      <c r="F19" s="169"/>
      <c r="G19" s="289"/>
      <c r="H19" s="301"/>
    </row>
    <row r="20" spans="1:9" ht="20.25" customHeight="1">
      <c r="A20" s="109"/>
      <c r="B20" s="108" t="s">
        <v>87</v>
      </c>
      <c r="C20" s="108"/>
      <c r="D20" s="108"/>
      <c r="E20" s="108"/>
      <c r="F20" s="169"/>
      <c r="G20" s="289"/>
      <c r="H20" s="301"/>
    </row>
    <row r="21" spans="1:9" ht="20.25" customHeight="1">
      <c r="A21" s="109"/>
      <c r="B21" s="108" t="s">
        <v>184</v>
      </c>
      <c r="C21" s="108"/>
      <c r="D21" s="108"/>
      <c r="F21" s="169"/>
      <c r="G21" s="289"/>
      <c r="H21" s="301"/>
    </row>
    <row r="22" spans="1:9" ht="17.25" customHeight="1">
      <c r="A22" s="109"/>
      <c r="B22" s="108"/>
      <c r="C22" s="112" t="s">
        <v>91</v>
      </c>
      <c r="D22" s="108"/>
      <c r="E22" s="108"/>
      <c r="F22" s="169"/>
      <c r="G22" s="289"/>
      <c r="H22" s="306">
        <f>SUM(H9:H21)</f>
        <v>0</v>
      </c>
    </row>
    <row r="23" spans="1:9" ht="17.25" customHeight="1">
      <c r="A23" s="109"/>
      <c r="B23" s="108"/>
      <c r="C23" s="108"/>
      <c r="D23" s="108"/>
      <c r="E23" s="108"/>
      <c r="F23" s="173"/>
      <c r="G23" s="289"/>
      <c r="H23" s="288"/>
    </row>
    <row r="24" spans="1:9" ht="17.25" customHeight="1">
      <c r="A24" s="248" t="s">
        <v>127</v>
      </c>
      <c r="B24" s="249"/>
      <c r="C24" s="249"/>
      <c r="D24" s="249"/>
      <c r="E24" s="249"/>
      <c r="F24" s="174"/>
      <c r="G24" s="289"/>
      <c r="H24" s="288"/>
    </row>
    <row r="25" spans="1:9" ht="17.25" customHeight="1">
      <c r="A25" s="109"/>
      <c r="B25" s="108" t="s">
        <v>90</v>
      </c>
      <c r="C25" s="108"/>
      <c r="D25" s="108"/>
      <c r="E25" s="108"/>
      <c r="F25" s="173"/>
      <c r="G25" s="289"/>
      <c r="H25" s="301"/>
    </row>
    <row r="26" spans="1:9" ht="17.25" customHeight="1">
      <c r="A26" s="109"/>
      <c r="B26" s="108" t="s">
        <v>89</v>
      </c>
      <c r="C26" s="108"/>
      <c r="D26" s="108"/>
      <c r="E26" s="108"/>
      <c r="F26" s="169"/>
      <c r="G26" s="289"/>
      <c r="H26" s="301"/>
    </row>
    <row r="27" spans="1:9" ht="17.25" customHeight="1">
      <c r="A27" s="109"/>
      <c r="B27" s="108" t="s">
        <v>88</v>
      </c>
      <c r="C27" s="108"/>
      <c r="D27" s="108"/>
      <c r="E27" s="108"/>
      <c r="F27" s="169"/>
      <c r="G27" s="289"/>
      <c r="H27" s="301"/>
    </row>
    <row r="28" spans="1:9" ht="17.25" customHeight="1">
      <c r="A28" s="109"/>
      <c r="B28" s="108" t="s">
        <v>87</v>
      </c>
      <c r="C28" s="108"/>
      <c r="D28" s="108"/>
      <c r="E28" s="108"/>
      <c r="F28" s="169"/>
      <c r="G28" s="289"/>
      <c r="H28" s="301"/>
    </row>
    <row r="29" spans="1:9" ht="17.25" customHeight="1">
      <c r="A29" s="109"/>
      <c r="B29" s="108" t="s">
        <v>184</v>
      </c>
      <c r="C29" s="108"/>
      <c r="D29" s="108"/>
      <c r="E29" s="108"/>
      <c r="F29" s="169"/>
      <c r="G29" s="289"/>
      <c r="H29" s="301"/>
    </row>
    <row r="30" spans="1:9" ht="17.25" customHeight="1">
      <c r="A30" s="109"/>
      <c r="B30" s="108"/>
      <c r="C30" s="112" t="s">
        <v>86</v>
      </c>
      <c r="D30" s="108"/>
      <c r="E30" s="108"/>
      <c r="F30" s="173"/>
      <c r="G30" s="289"/>
      <c r="H30" s="306">
        <f>SUM(H25:H29)</f>
        <v>0</v>
      </c>
    </row>
    <row r="31" spans="1:9" ht="17.25" customHeight="1">
      <c r="A31" s="109"/>
      <c r="B31" s="108"/>
      <c r="C31" s="108"/>
      <c r="D31" s="108"/>
      <c r="E31" s="108"/>
      <c r="F31" s="173"/>
      <c r="G31" s="289"/>
      <c r="H31" s="288"/>
    </row>
    <row r="32" spans="1:9" ht="17.25" customHeight="1">
      <c r="A32" s="248" t="s">
        <v>272</v>
      </c>
      <c r="B32" s="249"/>
      <c r="C32" s="249"/>
      <c r="D32" s="249"/>
      <c r="E32" s="249"/>
      <c r="F32" s="174"/>
      <c r="G32" s="289"/>
      <c r="H32" s="306">
        <f>+H22+H6-H30</f>
        <v>0</v>
      </c>
      <c r="I32" s="326">
        <f>+H32-'Sch 1'!J19</f>
        <v>0</v>
      </c>
    </row>
    <row r="33" spans="1:9" ht="17.25" customHeight="1">
      <c r="A33" s="166"/>
      <c r="B33" s="167"/>
      <c r="C33" s="167"/>
      <c r="D33" s="167"/>
      <c r="E33" s="167"/>
      <c r="F33" s="175"/>
      <c r="G33" s="289"/>
      <c r="H33" s="288"/>
      <c r="I33" s="327"/>
    </row>
    <row r="34" spans="1:9" ht="17.25" customHeight="1">
      <c r="A34" s="248" t="s">
        <v>85</v>
      </c>
      <c r="B34" s="249"/>
      <c r="C34" s="249"/>
      <c r="D34" s="249"/>
      <c r="E34" s="249"/>
      <c r="F34" s="174"/>
      <c r="G34" s="289"/>
      <c r="H34" s="288"/>
      <c r="I34" s="327"/>
    </row>
    <row r="35" spans="1:9" ht="17.25" customHeight="1">
      <c r="A35" s="114"/>
      <c r="B35" s="113" t="s">
        <v>273</v>
      </c>
      <c r="C35" s="113"/>
      <c r="D35" s="113"/>
      <c r="E35" s="113"/>
      <c r="F35" s="176" t="s">
        <v>144</v>
      </c>
      <c r="G35" s="289"/>
      <c r="H35" s="301"/>
      <c r="I35" s="327"/>
    </row>
    <row r="36" spans="1:9" ht="17.25" customHeight="1">
      <c r="A36" s="109"/>
      <c r="B36" s="111" t="s">
        <v>154</v>
      </c>
      <c r="C36" s="108"/>
      <c r="D36" s="108"/>
      <c r="E36" s="108"/>
      <c r="F36" s="173"/>
      <c r="G36" s="289"/>
      <c r="H36" s="301"/>
      <c r="I36" s="327"/>
    </row>
    <row r="37" spans="1:9" ht="17.25" customHeight="1">
      <c r="A37" s="109"/>
      <c r="B37" s="111" t="s">
        <v>267</v>
      </c>
      <c r="C37" s="108"/>
      <c r="D37" s="108"/>
      <c r="E37" s="108"/>
      <c r="F37" s="173"/>
      <c r="G37" s="289"/>
      <c r="H37" s="301"/>
      <c r="I37" s="327"/>
    </row>
    <row r="38" spans="1:9" ht="17.25" customHeight="1">
      <c r="A38" s="109"/>
      <c r="B38" s="111" t="s">
        <v>183</v>
      </c>
      <c r="C38" s="103"/>
      <c r="D38" s="108"/>
      <c r="E38" s="108"/>
      <c r="F38" s="173" t="s">
        <v>130</v>
      </c>
      <c r="G38" s="289"/>
      <c r="H38" s="306"/>
      <c r="I38" s="327"/>
    </row>
    <row r="39" spans="1:9" ht="17.25" customHeight="1">
      <c r="A39" s="109"/>
      <c r="B39" s="108"/>
      <c r="C39" s="112" t="s">
        <v>274</v>
      </c>
      <c r="D39" s="108"/>
      <c r="E39" s="108"/>
      <c r="F39" s="173"/>
      <c r="G39" s="289"/>
      <c r="H39" s="299">
        <f>SUM(H35:H38)</f>
        <v>0</v>
      </c>
      <c r="I39" s="326">
        <f>+H39+'Sch 1'!J20</f>
        <v>0</v>
      </c>
    </row>
    <row r="40" spans="1:9" ht="17.25" customHeight="1">
      <c r="A40" s="109"/>
      <c r="B40" s="108"/>
      <c r="C40" s="108"/>
      <c r="D40" s="108"/>
      <c r="E40" s="108"/>
      <c r="F40" s="173"/>
      <c r="G40" s="289"/>
      <c r="H40" s="288"/>
      <c r="I40" s="327"/>
    </row>
    <row r="41" spans="1:9" ht="17.25" customHeight="1">
      <c r="A41" s="248" t="s">
        <v>275</v>
      </c>
      <c r="B41" s="249"/>
      <c r="C41" s="249"/>
      <c r="D41" s="249"/>
      <c r="E41" s="249"/>
      <c r="F41" s="174"/>
      <c r="G41" s="289"/>
      <c r="H41" s="299">
        <f>H32-H39</f>
        <v>0</v>
      </c>
      <c r="I41" s="326">
        <f>+H41-'Sch 1'!J21</f>
        <v>0</v>
      </c>
    </row>
    <row r="42" spans="1:9" ht="17.25" customHeight="1">
      <c r="A42" s="110" t="s">
        <v>167</v>
      </c>
      <c r="B42" s="108"/>
      <c r="C42" s="103"/>
      <c r="D42" s="108"/>
      <c r="E42" s="108"/>
      <c r="F42" s="173"/>
      <c r="G42" s="289"/>
      <c r="H42" s="300"/>
      <c r="I42" s="328">
        <f>-I41</f>
        <v>0</v>
      </c>
    </row>
    <row r="43" spans="1:9" ht="26.25" customHeight="1" thickBot="1">
      <c r="A43" s="250" t="s">
        <v>276</v>
      </c>
      <c r="B43" s="251"/>
      <c r="C43" s="251"/>
      <c r="D43" s="251"/>
      <c r="E43" s="251"/>
      <c r="F43" s="229" t="s">
        <v>279</v>
      </c>
      <c r="G43" s="358"/>
      <c r="H43" s="298">
        <f>+H41-H42</f>
        <v>0</v>
      </c>
      <c r="I43" s="326">
        <f>+H43-'Sch 1'!I58</f>
        <v>0</v>
      </c>
    </row>
    <row r="44" spans="1:9" ht="17.25" customHeight="1" thickTop="1">
      <c r="A44" s="100"/>
      <c r="B44" s="100"/>
      <c r="C44" s="100"/>
      <c r="D44" s="100"/>
      <c r="E44" s="100"/>
      <c r="F44" s="170"/>
      <c r="G44" s="100"/>
      <c r="H44" s="99"/>
    </row>
    <row r="45" spans="1:9" s="105" customFormat="1" ht="17.25" customHeight="1">
      <c r="A45" s="177"/>
      <c r="B45" s="107"/>
      <c r="C45" s="107"/>
      <c r="D45" s="107"/>
      <c r="E45" s="107"/>
      <c r="F45" s="171"/>
      <c r="G45" s="107"/>
      <c r="H45" s="106"/>
    </row>
    <row r="46" spans="1:9" ht="17.25" customHeight="1">
      <c r="A46" s="104"/>
      <c r="B46" s="103"/>
      <c r="C46" s="103"/>
      <c r="D46" s="103"/>
      <c r="E46" s="103"/>
      <c r="F46" s="170"/>
      <c r="G46" s="103"/>
      <c r="H46" s="103"/>
    </row>
    <row r="47" spans="1:9" ht="17.25" customHeight="1">
      <c r="A47" s="103"/>
      <c r="B47" s="103"/>
      <c r="C47" s="103"/>
      <c r="D47" s="103"/>
      <c r="E47" s="100"/>
      <c r="F47" s="170"/>
      <c r="G47" s="100"/>
      <c r="H47" s="99"/>
    </row>
    <row r="48" spans="1:9" ht="17.25" customHeight="1">
      <c r="A48" s="100"/>
      <c r="B48" s="102"/>
      <c r="C48" s="101"/>
      <c r="D48" s="100"/>
      <c r="E48" s="100"/>
      <c r="F48" s="170"/>
      <c r="G48" s="100"/>
      <c r="H48" s="99"/>
    </row>
  </sheetData>
  <pageMargins left="0.7" right="0.7" top="0.75" bottom="0.75" header="0.3" footer="0.3"/>
  <pageSetup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H8" sqref="H8"/>
    </sheetView>
  </sheetViews>
  <sheetFormatPr defaultRowHeight="17.25" customHeight="1"/>
  <cols>
    <col min="1" max="1" width="4.85546875" style="6" customWidth="1"/>
    <col min="2" max="2" width="4.28515625" style="6" customWidth="1"/>
    <col min="3" max="3" width="5.85546875" style="6" customWidth="1"/>
    <col min="4" max="4" width="25.5703125" style="6" customWidth="1"/>
    <col min="5" max="5" width="15" style="6" customWidth="1"/>
    <col min="6" max="6" width="4.28515625" style="6" customWidth="1"/>
    <col min="7" max="7" width="9" style="6" customWidth="1"/>
    <col min="8" max="8" width="17" style="9" customWidth="1"/>
    <col min="9" max="16384" width="9.140625" style="6"/>
  </cols>
  <sheetData>
    <row r="1" spans="1:17" ht="17.25" customHeight="1">
      <c r="A1" s="18" t="str">
        <f>'Pg 1'!A2</f>
        <v>Fair Name</v>
      </c>
      <c r="B1" s="113"/>
      <c r="C1" s="113"/>
      <c r="D1" s="103"/>
      <c r="E1" s="329" t="str">
        <f>'Pg 1'!F2</f>
        <v>DAA # or fair name abbreviation</v>
      </c>
    </row>
    <row r="2" spans="1:17" ht="17.25" customHeight="1">
      <c r="A2" s="115" t="s">
        <v>161</v>
      </c>
      <c r="B2" s="115"/>
      <c r="C2" s="115"/>
      <c r="D2" s="115"/>
      <c r="E2" s="115" t="s">
        <v>155</v>
      </c>
    </row>
    <row r="3" spans="1:17" ht="17.25" customHeight="1">
      <c r="A3" s="236"/>
      <c r="B3" s="236"/>
      <c r="C3" s="236"/>
      <c r="D3" s="64"/>
    </row>
    <row r="4" spans="1:17" ht="17.25" customHeight="1">
      <c r="A4" s="420" t="s">
        <v>240</v>
      </c>
      <c r="B4" s="420"/>
      <c r="C4" s="420"/>
      <c r="D4" s="421"/>
      <c r="E4" s="421"/>
      <c r="F4" s="421"/>
      <c r="G4" s="421"/>
      <c r="H4" s="238"/>
    </row>
    <row r="5" spans="1:17" ht="17.25" customHeight="1" thickBot="1">
      <c r="A5" s="422"/>
      <c r="B5" s="422"/>
      <c r="C5" s="422"/>
      <c r="D5" s="42"/>
      <c r="E5" s="423"/>
      <c r="F5" s="423"/>
      <c r="G5" s="423"/>
      <c r="H5" s="424"/>
    </row>
    <row r="6" spans="1:17" ht="17.25" customHeight="1" thickTop="1">
      <c r="A6" s="189"/>
      <c r="B6" s="190"/>
      <c r="C6" s="190"/>
      <c r="D6" s="191"/>
      <c r="E6" s="196"/>
      <c r="F6" s="196"/>
      <c r="G6" s="425" t="s">
        <v>1</v>
      </c>
      <c r="H6" s="525" t="s">
        <v>280</v>
      </c>
    </row>
    <row r="7" spans="1:17" ht="17.25" customHeight="1" thickBot="1">
      <c r="A7" s="426" t="s">
        <v>241</v>
      </c>
      <c r="B7" s="427"/>
      <c r="C7" s="427"/>
      <c r="D7" s="428"/>
      <c r="E7" s="200"/>
      <c r="F7" s="200"/>
      <c r="G7" s="429" t="s">
        <v>2</v>
      </c>
      <c r="H7" s="529"/>
    </row>
    <row r="8" spans="1:17" ht="17.25" customHeight="1" thickTop="1">
      <c r="A8" s="430" t="s">
        <v>277</v>
      </c>
      <c r="B8" s="431"/>
      <c r="C8" s="431"/>
      <c r="D8" s="432"/>
      <c r="E8" s="433"/>
      <c r="F8" s="433"/>
      <c r="G8" s="434">
        <v>25100</v>
      </c>
      <c r="H8" s="435"/>
    </row>
    <row r="9" spans="1:17" ht="17.25" customHeight="1">
      <c r="A9" s="58"/>
      <c r="B9" s="57"/>
      <c r="C9" s="57"/>
      <c r="D9" s="436"/>
      <c r="E9" s="437"/>
      <c r="F9" s="437"/>
      <c r="G9" s="434"/>
      <c r="H9" s="438"/>
    </row>
    <row r="10" spans="1:17" ht="17.25" customHeight="1">
      <c r="A10" s="439" t="s">
        <v>242</v>
      </c>
      <c r="B10" s="440"/>
      <c r="C10" s="440"/>
      <c r="D10" s="441"/>
      <c r="E10" s="442"/>
      <c r="F10" s="442"/>
      <c r="G10" s="443"/>
      <c r="H10" s="444"/>
      <c r="K10" s="283"/>
      <c r="L10" s="283"/>
      <c r="M10" s="283"/>
    </row>
    <row r="11" spans="1:17" ht="17.25" customHeight="1">
      <c r="A11" s="58"/>
      <c r="B11" s="57" t="s">
        <v>243</v>
      </c>
      <c r="C11" s="57"/>
      <c r="D11" s="436"/>
      <c r="E11" s="445"/>
      <c r="F11" s="445"/>
      <c r="G11" s="434">
        <v>47610</v>
      </c>
      <c r="H11" s="444"/>
      <c r="K11" s="283"/>
      <c r="L11" s="283"/>
      <c r="M11" s="283"/>
      <c r="N11" s="283"/>
      <c r="O11" s="283"/>
      <c r="P11" s="283"/>
      <c r="Q11" s="283"/>
    </row>
    <row r="12" spans="1:17" ht="17.25" customHeight="1">
      <c r="A12" s="58"/>
      <c r="B12" s="57" t="s">
        <v>244</v>
      </c>
      <c r="C12" s="57"/>
      <c r="D12" s="436"/>
      <c r="E12" s="445"/>
      <c r="F12" s="445"/>
      <c r="G12" s="434">
        <v>47620</v>
      </c>
      <c r="H12" s="444"/>
      <c r="K12" s="283"/>
      <c r="L12" s="283"/>
      <c r="M12" s="283"/>
      <c r="N12" s="283"/>
      <c r="O12" s="283"/>
      <c r="P12" s="283"/>
      <c r="Q12" s="283"/>
    </row>
    <row r="13" spans="1:17" ht="17.25" customHeight="1">
      <c r="A13" s="58"/>
      <c r="B13" s="57" t="s">
        <v>245</v>
      </c>
      <c r="C13" s="57"/>
      <c r="D13" s="436"/>
      <c r="E13" s="445"/>
      <c r="F13" s="445"/>
      <c r="G13" s="434">
        <v>47630</v>
      </c>
      <c r="H13" s="444"/>
      <c r="K13" s="283"/>
      <c r="L13" s="283"/>
      <c r="M13" s="283"/>
      <c r="N13" s="283"/>
      <c r="O13" s="283"/>
      <c r="P13" s="283"/>
      <c r="Q13" s="283"/>
    </row>
    <row r="14" spans="1:17" ht="17.25" customHeight="1">
      <c r="A14" s="58"/>
      <c r="B14" s="57" t="s">
        <v>246</v>
      </c>
      <c r="C14" s="57"/>
      <c r="D14" s="436"/>
      <c r="E14" s="445"/>
      <c r="F14" s="445"/>
      <c r="G14" s="434">
        <v>47640</v>
      </c>
      <c r="H14" s="444"/>
      <c r="K14" s="283"/>
      <c r="L14" s="283"/>
      <c r="M14" s="283"/>
      <c r="N14" s="283"/>
      <c r="O14" s="283"/>
      <c r="P14" s="283"/>
      <c r="Q14" s="283"/>
    </row>
    <row r="15" spans="1:17" ht="17.25" customHeight="1">
      <c r="A15" s="58"/>
      <c r="B15" s="57" t="s">
        <v>53</v>
      </c>
      <c r="C15" s="57"/>
      <c r="D15" s="436"/>
      <c r="E15" s="445"/>
      <c r="F15" s="445"/>
      <c r="G15" s="434">
        <v>47650</v>
      </c>
      <c r="H15" s="444"/>
      <c r="K15" s="283"/>
      <c r="L15" s="283"/>
      <c r="M15" s="283"/>
      <c r="N15" s="283"/>
      <c r="O15" s="283"/>
      <c r="P15" s="283"/>
      <c r="Q15" s="283"/>
    </row>
    <row r="16" spans="1:17" ht="17.25" customHeight="1">
      <c r="A16" s="58"/>
      <c r="B16" s="57" t="s">
        <v>247</v>
      </c>
      <c r="C16" s="57"/>
      <c r="D16" s="436"/>
      <c r="E16" s="445"/>
      <c r="F16" s="445"/>
      <c r="G16" s="434">
        <v>47660</v>
      </c>
      <c r="H16" s="446"/>
      <c r="K16" s="283"/>
      <c r="L16" s="283"/>
      <c r="M16" s="283"/>
      <c r="N16" s="283"/>
      <c r="O16" s="283"/>
      <c r="P16" s="283"/>
      <c r="Q16" s="283"/>
    </row>
    <row r="17" spans="1:17" ht="17.25" customHeight="1">
      <c r="A17" s="58"/>
      <c r="B17" s="57"/>
      <c r="C17" s="57" t="s">
        <v>248</v>
      </c>
      <c r="D17" s="436"/>
      <c r="E17" s="59"/>
      <c r="F17" s="59"/>
      <c r="G17" s="434">
        <v>47600</v>
      </c>
      <c r="H17" s="447">
        <f>SUM(H11:H16)</f>
        <v>0</v>
      </c>
      <c r="K17" s="283"/>
      <c r="L17" s="283"/>
      <c r="M17" s="283"/>
      <c r="N17" s="283"/>
      <c r="O17" s="283"/>
      <c r="P17" s="283"/>
      <c r="Q17" s="283"/>
    </row>
    <row r="18" spans="1:17" ht="17.25" customHeight="1">
      <c r="A18" s="58"/>
      <c r="B18" s="57"/>
      <c r="C18" s="57"/>
      <c r="D18" s="57"/>
      <c r="E18" s="59"/>
      <c r="F18" s="59"/>
      <c r="G18" s="434"/>
      <c r="H18" s="444"/>
      <c r="K18" s="283"/>
      <c r="L18" s="283"/>
      <c r="M18" s="283"/>
      <c r="N18" s="283"/>
      <c r="O18" s="283"/>
      <c r="P18" s="283"/>
      <c r="Q18" s="283"/>
    </row>
    <row r="19" spans="1:17" ht="17.25" customHeight="1">
      <c r="A19" s="439" t="s">
        <v>249</v>
      </c>
      <c r="B19" s="440"/>
      <c r="C19" s="440"/>
      <c r="D19" s="448"/>
      <c r="E19" s="225"/>
      <c r="F19" s="225"/>
      <c r="G19" s="443"/>
      <c r="H19" s="444"/>
      <c r="K19" s="283"/>
      <c r="L19" s="283"/>
      <c r="M19" s="283"/>
      <c r="N19" s="283"/>
      <c r="O19" s="283"/>
      <c r="P19" s="283"/>
      <c r="Q19" s="283"/>
    </row>
    <row r="20" spans="1:17" ht="17.25" customHeight="1">
      <c r="A20" s="449"/>
      <c r="B20" s="450" t="s">
        <v>250</v>
      </c>
      <c r="C20" s="450"/>
      <c r="D20" s="57"/>
      <c r="E20" s="445"/>
      <c r="F20" s="445"/>
      <c r="G20" s="434">
        <v>57620</v>
      </c>
      <c r="H20" s="444"/>
    </row>
    <row r="21" spans="1:17" ht="17.25" customHeight="1">
      <c r="A21" s="58"/>
      <c r="B21" s="57" t="s">
        <v>251</v>
      </c>
      <c r="C21" s="57"/>
      <c r="D21" s="57"/>
      <c r="E21" s="445"/>
      <c r="F21" s="445"/>
      <c r="G21" s="434">
        <v>57630</v>
      </c>
      <c r="H21" s="444"/>
    </row>
    <row r="22" spans="1:17" ht="17.25" customHeight="1">
      <c r="A22" s="58"/>
      <c r="B22" s="57" t="s">
        <v>252</v>
      </c>
      <c r="C22" s="57"/>
      <c r="D22" s="57"/>
      <c r="E22" s="445"/>
      <c r="F22" s="445"/>
      <c r="G22" s="434">
        <v>57640</v>
      </c>
      <c r="H22" s="444"/>
    </row>
    <row r="23" spans="1:17" ht="17.25" customHeight="1">
      <c r="A23" s="58"/>
      <c r="B23" s="57" t="s">
        <v>253</v>
      </c>
      <c r="C23" s="57"/>
      <c r="D23" s="57"/>
      <c r="E23" s="445"/>
      <c r="F23" s="445"/>
      <c r="G23" s="434">
        <v>57650</v>
      </c>
      <c r="H23" s="444"/>
    </row>
    <row r="24" spans="1:17" ht="17.25" customHeight="1">
      <c r="A24" s="58"/>
      <c r="B24" s="57" t="s">
        <v>254</v>
      </c>
      <c r="C24" s="57"/>
      <c r="D24" s="57"/>
      <c r="E24" s="445"/>
      <c r="F24" s="445"/>
      <c r="G24" s="434">
        <v>57660</v>
      </c>
      <c r="H24" s="444"/>
    </row>
    <row r="25" spans="1:17" ht="17.25" customHeight="1">
      <c r="A25" s="58"/>
      <c r="B25" s="57" t="s">
        <v>255</v>
      </c>
      <c r="C25" s="57"/>
      <c r="D25" s="57"/>
      <c r="E25" s="445"/>
      <c r="F25" s="445"/>
      <c r="G25" s="434">
        <v>57670</v>
      </c>
      <c r="H25" s="444"/>
    </row>
    <row r="26" spans="1:17" ht="17.25" customHeight="1">
      <c r="A26" s="58"/>
      <c r="B26" s="57" t="s">
        <v>256</v>
      </c>
      <c r="C26" s="57"/>
      <c r="D26" s="57"/>
      <c r="E26" s="445"/>
      <c r="F26" s="445"/>
      <c r="G26" s="434">
        <v>57680</v>
      </c>
      <c r="H26" s="444"/>
    </row>
    <row r="27" spans="1:17" ht="17.25" customHeight="1">
      <c r="A27" s="58"/>
      <c r="B27" s="57" t="s">
        <v>247</v>
      </c>
      <c r="C27" s="57"/>
      <c r="D27" s="57"/>
      <c r="E27" s="445"/>
      <c r="F27" s="445"/>
      <c r="G27" s="434">
        <v>57690</v>
      </c>
      <c r="H27" s="446"/>
    </row>
    <row r="28" spans="1:17" ht="17.25" customHeight="1">
      <c r="A28" s="58"/>
      <c r="B28" s="57"/>
      <c r="C28" s="57" t="s">
        <v>257</v>
      </c>
      <c r="D28" s="436"/>
      <c r="E28" s="59"/>
      <c r="F28" s="59"/>
      <c r="G28" s="434">
        <v>57600</v>
      </c>
      <c r="H28" s="447">
        <f>SUM(H20:H27)</f>
        <v>0</v>
      </c>
    </row>
    <row r="29" spans="1:17" ht="17.25" customHeight="1">
      <c r="A29" s="58"/>
      <c r="B29" s="57"/>
      <c r="C29" s="57"/>
      <c r="D29" s="57"/>
      <c r="E29" s="59"/>
      <c r="F29" s="59"/>
      <c r="G29" s="434"/>
      <c r="H29" s="446"/>
    </row>
    <row r="30" spans="1:17" ht="17.25" customHeight="1" thickBot="1">
      <c r="A30" s="439" t="s">
        <v>258</v>
      </c>
      <c r="B30" s="440"/>
      <c r="C30" s="440"/>
      <c r="D30" s="448"/>
      <c r="E30" s="225"/>
      <c r="F30" s="225"/>
      <c r="G30" s="443"/>
      <c r="H30" s="451">
        <f>-H28+H17</f>
        <v>0</v>
      </c>
      <c r="K30" s="283"/>
      <c r="L30" s="283"/>
      <c r="M30" s="283"/>
      <c r="N30" s="283"/>
      <c r="O30" s="283"/>
      <c r="P30" s="283"/>
      <c r="Q30" s="283"/>
    </row>
    <row r="31" spans="1:17" ht="17.25" customHeight="1" thickTop="1">
      <c r="A31" s="58"/>
      <c r="B31" s="57"/>
      <c r="C31" s="57"/>
      <c r="D31" s="57"/>
      <c r="E31" s="59"/>
      <c r="F31" s="59"/>
      <c r="G31" s="434"/>
      <c r="H31" s="447"/>
    </row>
    <row r="32" spans="1:17" ht="17.25" customHeight="1">
      <c r="A32" s="430" t="s">
        <v>278</v>
      </c>
      <c r="B32" s="431"/>
      <c r="C32" s="431"/>
      <c r="D32" s="432"/>
      <c r="E32" s="225"/>
      <c r="F32" s="225"/>
      <c r="G32" s="434">
        <v>25100</v>
      </c>
      <c r="H32" s="447">
        <f>+H30+H8</f>
        <v>0</v>
      </c>
      <c r="I32" s="326">
        <f>'Sch 1'!J53-JLA!H32</f>
        <v>0</v>
      </c>
    </row>
    <row r="33" spans="1:8" ht="17.25" customHeight="1">
      <c r="A33" s="58"/>
      <c r="B33" s="57"/>
      <c r="C33" s="57"/>
      <c r="D33" s="57"/>
      <c r="E33" s="59"/>
      <c r="F33" s="59"/>
      <c r="G33" s="434"/>
      <c r="H33" s="444"/>
    </row>
    <row r="34" spans="1:8" ht="17.25" customHeight="1">
      <c r="A34" s="452" t="s">
        <v>259</v>
      </c>
      <c r="B34" s="57"/>
      <c r="C34" s="57"/>
      <c r="D34" s="57"/>
      <c r="E34" s="59"/>
      <c r="F34" s="59"/>
      <c r="G34" s="434"/>
      <c r="H34" s="444"/>
    </row>
    <row r="35" spans="1:8" ht="17.25" customHeight="1">
      <c r="A35" s="58"/>
      <c r="B35" s="57" t="s">
        <v>260</v>
      </c>
      <c r="C35" s="57"/>
      <c r="D35" s="57"/>
      <c r="E35" s="59"/>
      <c r="F35" s="59"/>
      <c r="G35" s="434"/>
      <c r="H35" s="444"/>
    </row>
    <row r="36" spans="1:8" ht="17.25" customHeight="1">
      <c r="A36" s="449"/>
      <c r="B36" s="450" t="s">
        <v>261</v>
      </c>
      <c r="C36" s="450"/>
      <c r="D36" s="436"/>
      <c r="E36" s="453"/>
      <c r="F36" s="453"/>
      <c r="G36" s="434">
        <v>25200</v>
      </c>
      <c r="H36" s="454"/>
    </row>
    <row r="37" spans="1:8" ht="17.25" customHeight="1">
      <c r="A37" s="455"/>
      <c r="B37" s="456"/>
      <c r="C37" s="456"/>
      <c r="D37" s="436"/>
      <c r="E37" s="453"/>
      <c r="F37" s="453"/>
      <c r="G37" s="434"/>
      <c r="H37" s="454"/>
    </row>
    <row r="38" spans="1:8" ht="17.25" customHeight="1" thickBot="1">
      <c r="A38" s="457" t="s">
        <v>262</v>
      </c>
      <c r="B38" s="458"/>
      <c r="C38" s="458"/>
      <c r="D38" s="459"/>
      <c r="E38" s="460"/>
      <c r="F38" s="460"/>
      <c r="G38" s="46"/>
      <c r="H38" s="461" t="s">
        <v>263</v>
      </c>
    </row>
    <row r="39" spans="1:8" ht="17.25" customHeight="1" thickTop="1">
      <c r="A39" s="11"/>
      <c r="B39" s="11"/>
      <c r="C39" s="11"/>
      <c r="D39" s="462"/>
      <c r="E39" s="463"/>
      <c r="F39" s="463"/>
      <c r="G39" s="462"/>
      <c r="H39" s="463"/>
    </row>
  </sheetData>
  <mergeCells count="1">
    <mergeCell ref="H6:H7"/>
  </mergeCells>
  <printOptions horizontalCentered="1"/>
  <pageMargins left="0.75" right="0.75" top="0.5" bottom="0.5" header="0.5" footer="0.5"/>
  <pageSetup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Pg 1</vt:lpstr>
      <vt:lpstr>Pg 2</vt:lpstr>
      <vt:lpstr>Sch 1</vt:lpstr>
      <vt:lpstr>Sch 2</vt:lpstr>
      <vt:lpstr>Sch 3</vt:lpstr>
      <vt:lpstr>Sch 4</vt:lpstr>
      <vt:lpstr>Sch 6</vt:lpstr>
      <vt:lpstr>Sch 7</vt:lpstr>
      <vt:lpstr>JLA</vt:lpstr>
      <vt:lpstr>JLA!Print_Area</vt:lpstr>
      <vt:lpstr>'Pg 1'!Print_Area</vt:lpstr>
      <vt:lpstr>'Pg 2'!Print_Area</vt:lpstr>
      <vt:lpstr>'Sch 1'!Print_Area</vt:lpstr>
      <vt:lpstr>'Sch 2'!Print_Area</vt:lpstr>
      <vt:lpstr>'Sch 3'!Print_Area</vt:lpstr>
      <vt:lpstr>'Sch 6'!Print_Area</vt:lpstr>
      <vt:lpstr>'Sch 7'!Print_Area</vt:lpstr>
    </vt:vector>
  </TitlesOfParts>
  <Company>Fairs &amp; Expositions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BLim</dc:creator>
  <cp:lastModifiedBy>Joji Kume</cp:lastModifiedBy>
  <cp:lastPrinted>2018-08-06T18:41:59Z</cp:lastPrinted>
  <dcterms:created xsi:type="dcterms:W3CDTF">2001-12-03T18:35:31Z</dcterms:created>
  <dcterms:modified xsi:type="dcterms:W3CDTF">2018-08-06T18:46:24Z</dcterms:modified>
</cp:coreProperties>
</file>