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I:\FISCAL OPERATIONS\Fair STOPs\STOP Instructions Package\2022\STOP Packet\"/>
    </mc:Choice>
  </mc:AlternateContent>
  <xr:revisionPtr revIDLastSave="0" documentId="8_{4C710FAC-38DB-47E5-82E4-C929005B9A4D}" xr6:coauthVersionLast="47" xr6:coauthVersionMax="47" xr10:uidLastSave="{00000000-0000-0000-0000-000000000000}"/>
  <bookViews>
    <workbookView xWindow="-108" yWindow="-108" windowWidth="23256" windowHeight="12576" tabRatio="871" xr2:uid="{00000000-000D-0000-FFFF-FFFF00000000}"/>
  </bookViews>
  <sheets>
    <sheet name="Pg 1" sheetId="39" r:id="rId1"/>
    <sheet name="Pg 2" sheetId="40" r:id="rId2"/>
    <sheet name="Sch 1" sheetId="41" r:id="rId3"/>
    <sheet name="Sch 4" sheetId="42" r:id="rId4"/>
    <sheet name="Sch 6" sheetId="43" r:id="rId5"/>
    <sheet name="Sch 7" sheetId="44" r:id="rId6"/>
    <sheet name="Sch 9A" sheetId="49" r:id="rId7"/>
    <sheet name="Sch 9B" sheetId="50" r:id="rId8"/>
    <sheet name="JLA" sheetId="48" r:id="rId9"/>
    <sheet name="FLSA" sheetId="45" r:id="rId10"/>
  </sheets>
  <definedNames>
    <definedName name="_xlnm.Print_Area" localSheetId="8">JLA!$A$1:$H$45</definedName>
    <definedName name="_xlnm.Print_Area" localSheetId="0">'Pg 1'!$A$1:$J$56</definedName>
    <definedName name="_xlnm.Print_Area" localSheetId="1">'Pg 2'!$A$1:$H$64</definedName>
    <definedName name="_xlnm.Print_Area" localSheetId="2">'Sch 1'!$A$1:$K$83</definedName>
    <definedName name="_xlnm.Print_Area" localSheetId="4">'Sch 6'!$A$1:$I$54</definedName>
    <definedName name="_xlnm.Print_Area" localSheetId="5">'Sch 7'!$A$1:$H$66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44" l="1"/>
  <c r="K41" i="41"/>
  <c r="K40" i="41"/>
  <c r="K42" i="41" s="1"/>
  <c r="H59" i="44"/>
  <c r="K27" i="41"/>
  <c r="H26" i="44"/>
  <c r="I59" i="44" l="1"/>
  <c r="H36" i="44" l="1"/>
  <c r="H18" i="44"/>
  <c r="H27" i="44" s="1"/>
  <c r="I27" i="44" s="1"/>
  <c r="J35" i="39"/>
  <c r="H45" i="44" l="1"/>
  <c r="E35" i="50"/>
  <c r="B3" i="50"/>
  <c r="C2" i="50"/>
  <c r="H62" i="44" l="1"/>
  <c r="I62" i="44" s="1"/>
  <c r="I45" i="44"/>
  <c r="C3" i="41"/>
  <c r="B3" i="40"/>
  <c r="B3" i="45" l="1"/>
  <c r="C2" i="45"/>
  <c r="B3" i="48"/>
  <c r="C2" i="48"/>
  <c r="B3" i="49"/>
  <c r="C2" i="49"/>
  <c r="B3" i="44"/>
  <c r="C2" i="44"/>
  <c r="B3" i="43"/>
  <c r="C2" i="43"/>
  <c r="B3" i="42"/>
  <c r="C2" i="42"/>
  <c r="D2" i="41" l="1"/>
  <c r="C2" i="40"/>
  <c r="I46" i="43" l="1"/>
  <c r="J46" i="43" s="1"/>
  <c r="J36" i="39" l="1"/>
  <c r="J75" i="41" l="1"/>
  <c r="K68" i="41"/>
  <c r="K64" i="41"/>
  <c r="K48" i="41"/>
  <c r="K69" i="41" l="1"/>
  <c r="H52" i="44"/>
  <c r="H61" i="44" s="1"/>
  <c r="H63" i="44" s="1"/>
  <c r="H65" i="44" s="1"/>
  <c r="E35" i="49" l="1"/>
  <c r="H34" i="48" l="1"/>
  <c r="H23" i="48"/>
  <c r="K82" i="41"/>
  <c r="J44" i="39"/>
  <c r="J37" i="39"/>
  <c r="H36" i="48" l="1"/>
  <c r="H38" i="48" s="1"/>
  <c r="I38" i="48" s="1"/>
  <c r="J34" i="39"/>
  <c r="H60" i="40" l="1"/>
  <c r="H58" i="40"/>
  <c r="H59" i="40" l="1"/>
  <c r="G15" i="42" l="1"/>
  <c r="H57" i="40"/>
  <c r="J46" i="39"/>
  <c r="J45" i="39"/>
  <c r="J43" i="39"/>
  <c r="J17" i="39"/>
  <c r="E40" i="45"/>
  <c r="D40" i="45"/>
  <c r="E39" i="45"/>
  <c r="D39" i="45"/>
  <c r="E38" i="45"/>
  <c r="D38" i="45"/>
  <c r="E37" i="45"/>
  <c r="D37" i="45"/>
  <c r="E36" i="45"/>
  <c r="D36" i="45"/>
  <c r="E35" i="45"/>
  <c r="D35" i="45"/>
  <c r="E32" i="45"/>
  <c r="D50" i="42"/>
  <c r="F49" i="42"/>
  <c r="F48" i="42"/>
  <c r="F47" i="42"/>
  <c r="F46" i="42"/>
  <c r="F45" i="42"/>
  <c r="F44" i="42"/>
  <c r="F43" i="42"/>
  <c r="F38" i="42"/>
  <c r="F40" i="42" s="1"/>
  <c r="F32" i="42"/>
  <c r="F25" i="42"/>
  <c r="G24" i="42"/>
  <c r="G23" i="42"/>
  <c r="G22" i="42"/>
  <c r="G21" i="42"/>
  <c r="G20" i="42"/>
  <c r="G19" i="42"/>
  <c r="G18" i="42"/>
  <c r="G17" i="42"/>
  <c r="G16" i="42"/>
  <c r="K78" i="41"/>
  <c r="K79" i="41" s="1"/>
  <c r="K80" i="41" s="1"/>
  <c r="K28" i="41"/>
  <c r="K13" i="41"/>
  <c r="H49" i="40"/>
  <c r="J33" i="39" s="1"/>
  <c r="J38" i="39" s="1"/>
  <c r="H28" i="40"/>
  <c r="K29" i="41" l="1"/>
  <c r="K43" i="41"/>
  <c r="E41" i="45"/>
  <c r="F50" i="42"/>
  <c r="H51" i="40"/>
  <c r="G25" i="42"/>
  <c r="G33" i="42" s="1"/>
  <c r="I12" i="40" s="1"/>
  <c r="F33" i="42"/>
  <c r="J49" i="39"/>
  <c r="I52" i="44"/>
  <c r="D41" i="45"/>
  <c r="K83" i="41"/>
  <c r="J20" i="39"/>
  <c r="J31" i="39" s="1"/>
  <c r="J47" i="39"/>
  <c r="K44" i="41" l="1"/>
  <c r="K49" i="41" s="1"/>
  <c r="L80" i="41" s="1"/>
  <c r="I63" i="44"/>
  <c r="I65" i="44"/>
  <c r="H56" i="40"/>
  <c r="H63" i="40" s="1"/>
  <c r="H64" i="40" s="1"/>
  <c r="H61" i="40"/>
  <c r="H62" i="40" s="1"/>
  <c r="F43" i="45"/>
  <c r="J40" i="39"/>
  <c r="K47" i="39" s="1"/>
  <c r="I61" i="44" l="1"/>
  <c r="K81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6" authorId="0" shapeId="0" xr:uid="{00000000-0006-0000-0500-000001000000}">
      <text>
        <r>
          <rPr>
            <sz val="9"/>
            <color indexed="81"/>
            <rFont val="Tahoma"/>
            <family val="2"/>
          </rPr>
          <t>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F15" authorId="0" shapeId="0" xr:uid="{00000000-0006-0000-0600-000001000000}">
      <text>
        <r>
          <rPr>
            <sz val="9"/>
            <color indexed="81"/>
            <rFont val="Tahoma"/>
            <family val="2"/>
          </rPr>
          <t>Input month, day, year or hour.</t>
        </r>
      </text>
    </comment>
  </commentList>
</comments>
</file>

<file path=xl/sharedStrings.xml><?xml version="1.0" encoding="utf-8"?>
<sst xmlns="http://schemas.openxmlformats.org/spreadsheetml/2006/main" count="489" uniqueCount="338">
  <si>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</si>
  <si>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</si>
  <si>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</si>
  <si>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</si>
  <si>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</si>
  <si>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</si>
  <si>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</si>
  <si>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</si>
  <si>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</si>
  <si>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</si>
  <si>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</si>
  <si>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</si>
  <si>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</si>
  <si>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</si>
  <si>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</si>
  <si>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</si>
  <si>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</si>
  <si>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</si>
  <si>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</si>
  <si>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</si>
  <si>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</si>
  <si>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</si>
  <si>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</si>
  <si>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</si>
  <si>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</si>
  <si>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</si>
  <si>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</si>
  <si>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</si>
  <si>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</si>
  <si>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</si>
  <si>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</si>
  <si>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</si>
  <si>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</si>
  <si>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</si>
  <si>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</si>
  <si>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</si>
  <si>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</si>
  <si>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</si>
  <si>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</si>
  <si>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</si>
  <si>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FEDERAL LABOR STANDARD ACT (FLSA) RECREATIONAL EXEMPTION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</si>
  <si>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</si>
  <si>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</si>
  <si>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</si>
  <si>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</si>
  <si>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</si>
  <si>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</si>
  <si>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</si>
  <si>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</si>
  <si>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</si>
  <si>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</si>
  <si>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</si>
  <si>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</si>
  <si>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</si>
  <si>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</si>
  <si>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</si>
  <si>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</si>
  <si>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</si>
  <si>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</si>
  <si>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</si>
  <si>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</si>
  <si>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</si>
  <si>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</si>
  <si>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</si>
  <si>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</si>
  <si>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</si>
  <si>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TOTAL NET RESOURCES, January 1</t>
  </si>
  <si>
    <t>TOTAL NET RESOURCES, December 31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</si>
  <si>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</si>
  <si>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</si>
  <si>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</si>
  <si>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</si>
  <si>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</si>
  <si>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</si>
  <si>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</si>
  <si>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</si>
  <si>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</si>
  <si>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</si>
  <si>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</si>
  <si>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</si>
  <si>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</si>
  <si>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</si>
  <si>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</si>
  <si>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</si>
  <si>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</si>
  <si>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</si>
  <si>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</si>
  <si>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</si>
  <si>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</si>
  <si>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</si>
  <si>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</si>
  <si>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</si>
  <si>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</si>
  <si>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</si>
  <si>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</si>
  <si>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</si>
  <si>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</si>
  <si>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</si>
  <si>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</si>
  <si>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</si>
  <si>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Accumulated Depreciation, January 1</t>
  </si>
  <si>
    <t>DEPRECIATION:</t>
  </si>
  <si>
    <t>TOTAL DISPOSITIONS OF FIXED ASSETS</t>
  </si>
  <si>
    <t>Equipment</t>
  </si>
  <si>
    <t>Buildings &amp; Improvements</t>
  </si>
  <si>
    <t>Land</t>
  </si>
  <si>
    <t>TOTAL ACQUISITIONS OF FIXED ASSETS</t>
  </si>
  <si>
    <t>Construction in Progress</t>
  </si>
  <si>
    <t>Leasehold Improvements</t>
  </si>
  <si>
    <t>ACQUISITIONS OF FIXED ASSETS:</t>
  </si>
  <si>
    <t>Schedule 7</t>
  </si>
  <si>
    <t>Number(s)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</si>
  <si>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</si>
  <si>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</si>
  <si>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</si>
  <si>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</si>
  <si>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</si>
  <si>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</si>
  <si>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</si>
  <si>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</si>
  <si>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 xml:space="preserve">Non-Amortizable Intangible Assets 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</si>
  <si>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</si>
  <si>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</si>
  <si>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</si>
  <si>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</si>
  <si>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</si>
  <si>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</si>
  <si>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</si>
  <si>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</si>
  <si>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</si>
  <si>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</si>
  <si>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</si>
  <si>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</si>
  <si>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</si>
  <si>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</si>
  <si>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</si>
  <si>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</si>
  <si>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</si>
  <si>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</si>
  <si>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</si>
  <si>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</si>
  <si>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</si>
  <si>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</si>
  <si>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</si>
  <si>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</si>
  <si>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</si>
  <si>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</si>
  <si>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</si>
  <si>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</si>
  <si>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</si>
  <si>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</si>
  <si>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</si>
  <si>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</si>
  <si>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</si>
  <si>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</si>
  <si>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</si>
  <si>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Less: A/D on Dispositions of Fixed Assets above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</si>
  <si>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</si>
  <si>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</si>
  <si>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</si>
  <si>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</si>
  <si>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STATEMENT OF OPERATIONS - OPERATING FUND</t>
  </si>
  <si>
    <t>Cash-Unrestricted</t>
  </si>
  <si>
    <t xml:space="preserve">Cash-Restricted </t>
  </si>
  <si>
    <t>Total Cash</t>
  </si>
  <si>
    <t xml:space="preserve">Totals </t>
  </si>
  <si>
    <t>Civil Service Class Title</t>
  </si>
  <si>
    <t>ACCUMULATED DEPRECIATION, December 31</t>
  </si>
  <si>
    <t>TOTAL NET RESOURCES, JANUARY 1</t>
  </si>
  <si>
    <t>TOTAL RESOURCES APPLIED</t>
  </si>
  <si>
    <t>TOTAL RESOURCES ACQUIRED</t>
  </si>
  <si>
    <t>TOTAL NET RESOURCES, DECEMBER 31</t>
  </si>
  <si>
    <t>TOTAL Account 47100</t>
  </si>
  <si>
    <t>PAID ADMISSIONS:</t>
  </si>
  <si>
    <t>FREE ADMISSIONS:</t>
  </si>
  <si>
    <t>Total number of paid admissions - prior year</t>
  </si>
  <si>
    <t>Month</t>
  </si>
  <si>
    <t>Lowest six months</t>
  </si>
  <si>
    <t>Highest six months</t>
  </si>
  <si>
    <t>TOTALS</t>
  </si>
  <si>
    <t>Lowest six months/highest six months:</t>
  </si>
  <si>
    <t>If the lowest six months divided by the highest six months</t>
  </si>
  <si>
    <t>Overtime should be paid to temporary employees accordingly.</t>
  </si>
  <si>
    <t>Method of determining applicability of recreational exemption:</t>
  </si>
  <si>
    <t>Less Accumulated Depreciation-Buildings &amp; Improvements **</t>
  </si>
  <si>
    <t>Less Accumulated Depreciation-Equipment **</t>
  </si>
  <si>
    <t>Less Accumulated Depreciation-Leasehold Improvements **</t>
  </si>
  <si>
    <t>This schedule is only required by DAAs.</t>
  </si>
  <si>
    <t xml:space="preserve">Do NOT include State Funding. </t>
  </si>
  <si>
    <t>Total Property, Plant &amp; Equipment</t>
  </si>
  <si>
    <t>Total Accumulated Depreciation</t>
  </si>
  <si>
    <t xml:space="preserve">PROPERTY, PLANT &amp; EQUIPMENT, January 1: </t>
  </si>
  <si>
    <t xml:space="preserve">Add:  Annual Depreciation Expense </t>
  </si>
  <si>
    <t>Carnivals</t>
  </si>
  <si>
    <t>Prior Year Audit Adjustment(s)</t>
  </si>
  <si>
    <t>Unrestricted Reserve Percentage</t>
  </si>
  <si>
    <t>Total Net Resources (without JLA Reserve):</t>
  </si>
  <si>
    <t>PROPERTY, PLANT &amp; EQUIPMENT, NET OF DEPRECIATION, December 31</t>
  </si>
  <si>
    <t>various</t>
  </si>
  <si>
    <t xml:space="preserve">NET RESOURCES-CAPITAL ASSETS (less related debt), DECEMBER 31: 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</si>
  <si>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</si>
  <si>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</si>
  <si>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</si>
  <si>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</si>
  <si>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</si>
  <si>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</si>
  <si>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</si>
  <si>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</si>
  <si>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</si>
  <si>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</si>
  <si>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</si>
  <si>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Please include permanent intermittents.</t>
  </si>
  <si>
    <t>Pension Expense</t>
  </si>
  <si>
    <t>Unrestricted Net Position-Pension</t>
  </si>
  <si>
    <t>Operating Expenditure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</si>
  <si>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</si>
  <si>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</si>
  <si>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</si>
  <si>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</si>
  <si>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</si>
  <si>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</si>
  <si>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</si>
  <si>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</si>
  <si>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</si>
  <si>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</si>
  <si>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</si>
  <si>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</si>
  <si>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</si>
  <si>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</si>
  <si>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</si>
  <si>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</si>
  <si>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</si>
  <si>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</si>
  <si>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</si>
  <si>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</si>
  <si>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</si>
  <si>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</si>
  <si>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</si>
  <si>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</si>
  <si>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</si>
  <si>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</si>
  <si>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</si>
  <si>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RESOURCES, January 1:</t>
  </si>
  <si>
    <t>RESOURCES, December 31:</t>
  </si>
  <si>
    <t>Contributions</t>
  </si>
  <si>
    <t>Compensated</t>
  </si>
  <si>
    <t>Leave Liability</t>
  </si>
  <si>
    <t>Employer's Share of Contributions towards Pension Plan</t>
  </si>
  <si>
    <t>Less/Add: Prior Year Audit Adjustment</t>
  </si>
  <si>
    <t>To Sch 1</t>
  </si>
  <si>
    <t>Cash Receipts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</si>
  <si>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</si>
  <si>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</si>
  <si>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</si>
  <si>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</si>
  <si>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</si>
  <si>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</si>
  <si>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</si>
  <si>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</si>
  <si>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</si>
  <si>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</si>
  <si>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</si>
  <si>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</si>
  <si>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</si>
  <si>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</si>
  <si>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</si>
  <si>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</si>
  <si>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</si>
  <si>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</si>
  <si>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</si>
  <si>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</si>
  <si>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 xml:space="preserve">Jan 1 to Dec 31, </t>
  </si>
  <si>
    <t>State of California</t>
  </si>
  <si>
    <t>Department of Food &amp; Agriculture</t>
  </si>
  <si>
    <t>Fairs &amp; Expositions Branch</t>
  </si>
  <si>
    <t xml:space="preserve">City: </t>
  </si>
  <si>
    <t>JLA</t>
  </si>
  <si>
    <t>FLSA</t>
  </si>
  <si>
    <t>&lt;Enter Fair Name&gt;</t>
  </si>
  <si>
    <t>&lt;Enter City&gt;</t>
  </si>
  <si>
    <t>is greater than 33.3%, your exemption is lost for 2022.</t>
  </si>
  <si>
    <t>Lease Liability</t>
  </si>
  <si>
    <t>Current Portion of Long-term Debt</t>
  </si>
  <si>
    <t>Long Term Debt (long-term portion)</t>
  </si>
  <si>
    <t>Right to Use Leased Land - Amortization</t>
  </si>
  <si>
    <t>Less Accumulated Amortization-Computer Software, etc**</t>
  </si>
  <si>
    <t>Less Accumulated Amortization-Right to Use Leased Land**</t>
  </si>
  <si>
    <t>Right to Use Leased Buildings - Amortization</t>
  </si>
  <si>
    <t>Less Accumulated Amortization-Right to Use Leased Buildings**</t>
  </si>
  <si>
    <t>Right to Use Leased Equipment - Amortization</t>
  </si>
  <si>
    <t>Less Accumulated Amortization-Right to Use Leased Equipment**</t>
  </si>
  <si>
    <t>Computer Software, Patents, Copyrights, Trademarks, etc.</t>
  </si>
  <si>
    <t>2022 Statement of Operations</t>
  </si>
  <si>
    <t>2022 Fair Theme</t>
  </si>
  <si>
    <t>Dec 31, 2022</t>
  </si>
  <si>
    <t>2022 FAIR STATISTICS</t>
  </si>
  <si>
    <t>Permanent Positions on Payroll for 2022</t>
  </si>
  <si>
    <t>Monthly Employer's Contribution (July 1, 2021 - December 31, 2022)</t>
  </si>
  <si>
    <t>2022 Monthly Cash Receipts</t>
  </si>
  <si>
    <t>Schedule 9A</t>
  </si>
  <si>
    <t>Schedule 9B</t>
  </si>
  <si>
    <t>Amortization Expense</t>
  </si>
  <si>
    <t>Depreciation Expense</t>
  </si>
  <si>
    <t>NET OPERATING PROFIT/(LOSS) AFTER DEPREC., AMORT. , PENSION, OPEB</t>
  </si>
  <si>
    <t>NET OPERATING PROFIT/(LOSS) BEFORE DEPREC., AMORT., PENSION, OPEB</t>
  </si>
  <si>
    <t>NET PROFIT/(LOSS) BEFORE DEPREC., AMORT., PENSION, OPEB</t>
  </si>
  <si>
    <t>PROFIT MARGIN RATIO BEFORE DEPREC., AMORT., PENSION, OPEB</t>
  </si>
  <si>
    <t>NET PROFIT/(LOSS) AFTER DEPREC., AMORT., PENSION, OPEB</t>
  </si>
  <si>
    <t>PROFIT MARGIN RATIO AFTER DEPREC., AMORT., PENSION, OPEB</t>
  </si>
  <si>
    <t xml:space="preserve">INTANGIBLE ASSETS, January 1: </t>
  </si>
  <si>
    <t>CAPITAL ASSETS ACQUISITIONS &amp; DISPOSITIONS</t>
  </si>
  <si>
    <t>Right to Use Leased Land</t>
  </si>
  <si>
    <t>Right to Use Leased Buildings</t>
  </si>
  <si>
    <t>Right to Use Leased Equipment</t>
  </si>
  <si>
    <t>Non-Amoritzable Intangible Assets</t>
  </si>
  <si>
    <t>TOTAL ACQUISITIONS OF INTANGIBLE ASSETS</t>
  </si>
  <si>
    <t>DISPOSITIONS OF INTANGIBLE ASSETS:</t>
  </si>
  <si>
    <t>DISPOSITIONS OF FIXED ASSETS:</t>
  </si>
  <si>
    <t>TOTAL DISPOSITIONS OF INTANGIBLE ASSETS</t>
  </si>
  <si>
    <t>Intangible Assets:</t>
  </si>
  <si>
    <t>ACQUISITIONS OF INTANGIBLE ASSETS:</t>
  </si>
  <si>
    <t>STOP-01 (Rev. 01/23)</t>
  </si>
  <si>
    <t>Employer's Share of Contributions towards Other Postmployment Benefits (OPEB) Plan</t>
  </si>
  <si>
    <t>INTANGIBLE ASSETS, December 31:</t>
  </si>
  <si>
    <t>PROPERTY, PLANT &amp; EQUIPMENT, December 31:</t>
  </si>
  <si>
    <t>AMORTIZATION:</t>
  </si>
  <si>
    <t>Accumulated Amortizationn, January 1</t>
  </si>
  <si>
    <t>Less: A/D on Dispositions of Intangible Assets above</t>
  </si>
  <si>
    <t xml:space="preserve">Add:  Annual Amortization Expense </t>
  </si>
  <si>
    <t>ACCUMULATED AMORTIZATION, December 31</t>
  </si>
  <si>
    <t>INTANGIBLE ASSETS, NET OF AMORTIZATION, December 31</t>
  </si>
  <si>
    <t>TOTAL CAPITAL ASSETS, NET, December 31</t>
  </si>
  <si>
    <t>DEBT (ASSOCIATED WITH CAPITAL ASSETS)</t>
  </si>
  <si>
    <t>Net Intangible Assets</t>
  </si>
  <si>
    <t>Capital Assets:</t>
  </si>
  <si>
    <t>Total Intangible Assets</t>
  </si>
  <si>
    <t>Total Accumulated Amortization</t>
  </si>
  <si>
    <t>Net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</si>
</sst>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  <numFmt numFmtId="167" formatCode="&quot;$&quot;#,##0"/>
  </numFmts>
  <fonts count="28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Univers (WN)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50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9" fillId="0" borderId="0" xfId="5" applyFont="1" applyProtection="1">
      <protection locked="0"/>
    </xf>
    <xf numFmtId="3" fontId="9" fillId="0" borderId="0" xfId="5" applyNumberFormat="1" applyFont="1" applyBorder="1" applyAlignment="1" applyProtection="1">
      <alignment horizontal="centerContinuous"/>
      <protection locked="0"/>
    </xf>
    <xf numFmtId="0" fontId="9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5" fillId="0" borderId="10" xfId="1" applyFont="1" applyFill="1" applyBorder="1" applyAlignment="1" applyProtection="1">
      <protection locked="0"/>
    </xf>
    <xf numFmtId="0" fontId="16" fillId="0" borderId="37" xfId="1" applyFont="1" applyFill="1" applyBorder="1" applyAlignment="1"/>
    <xf numFmtId="0" fontId="17" fillId="0" borderId="37" xfId="1" applyFont="1" applyFill="1" applyBorder="1" applyAlignment="1">
      <alignment horizontal="left"/>
    </xf>
    <xf numFmtId="0" fontId="16" fillId="0" borderId="0" xfId="1" applyFont="1" applyFill="1" applyBorder="1" applyAlignment="1" applyProtection="1">
      <protection locked="0"/>
    </xf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9" fillId="0" borderId="0" xfId="1" applyFont="1" applyFill="1" applyBorder="1" applyAlignment="1"/>
    <xf numFmtId="0" fontId="16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16" fillId="0" borderId="37" xfId="1" applyFont="1" applyFill="1" applyBorder="1" applyAlignment="1">
      <alignment horizontal="center"/>
    </xf>
    <xf numFmtId="10" fontId="16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9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20" fillId="4" borderId="56" xfId="1" applyFont="1" applyFill="1" applyBorder="1" applyAlignment="1" applyProtection="1">
      <alignment horizontal="center"/>
    </xf>
    <xf numFmtId="5" fontId="20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19" fillId="0" borderId="0" xfId="0" applyFont="1"/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59" xfId="1" applyFont="1" applyFill="1" applyBorder="1" applyAlignment="1" applyProtection="1">
      <alignment horizontal="centerContinuous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3" fillId="3" borderId="61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6" fillId="2" borderId="64" xfId="0" applyFont="1" applyFill="1" applyBorder="1" applyAlignment="1">
      <alignment horizontal="center" wrapText="1"/>
    </xf>
    <xf numFmtId="0" fontId="6" fillId="2" borderId="61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6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8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5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60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38" fontId="6" fillId="4" borderId="60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6" fillId="0" borderId="0" xfId="0" applyFont="1" applyFill="1"/>
    <xf numFmtId="0" fontId="6" fillId="0" borderId="30" xfId="0" applyFont="1" applyFill="1" applyBorder="1"/>
    <xf numFmtId="0" fontId="6" fillId="0" borderId="30" xfId="0" applyFont="1" applyFill="1" applyBorder="1" applyProtection="1"/>
    <xf numFmtId="0" fontId="6" fillId="4" borderId="30" xfId="0" applyFont="1" applyFill="1" applyBorder="1"/>
    <xf numFmtId="38" fontId="6" fillId="0" borderId="0" xfId="3" applyFont="1" applyFill="1" applyBorder="1"/>
    <xf numFmtId="0" fontId="4" fillId="0" borderId="0" xfId="0" applyFont="1" applyFill="1" applyBorder="1"/>
    <xf numFmtId="164" fontId="6" fillId="4" borderId="60" xfId="6" applyNumberFormat="1" applyFont="1" applyFill="1" applyBorder="1"/>
    <xf numFmtId="0" fontId="6" fillId="2" borderId="18" xfId="1" applyFont="1" applyFill="1" applyBorder="1" applyAlignment="1" applyProtection="1">
      <alignment horizontal="center"/>
    </xf>
    <xf numFmtId="43" fontId="19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1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8" fontId="6" fillId="0" borderId="76" xfId="2" applyNumberFormat="1" applyFont="1" applyFill="1" applyBorder="1" applyAlignment="1"/>
    <xf numFmtId="38" fontId="6" fillId="0" borderId="76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4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3" xfId="4" applyNumberFormat="1" applyFont="1" applyBorder="1" applyProtection="1">
      <protection locked="0"/>
    </xf>
    <xf numFmtId="165" fontId="6" fillId="0" borderId="0" xfId="5" applyNumberFormat="1" applyFont="1" applyProtection="1"/>
    <xf numFmtId="0" fontId="5" fillId="0" borderId="16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38" fontId="13" fillId="4" borderId="30" xfId="2" applyNumberFormat="1" applyFont="1" applyFill="1" applyBorder="1" applyProtection="1">
      <protection locked="0"/>
    </xf>
    <xf numFmtId="0" fontId="6" fillId="4" borderId="80" xfId="1" applyFont="1" applyFill="1" applyBorder="1" applyAlignment="1"/>
    <xf numFmtId="0" fontId="3" fillId="4" borderId="81" xfId="1" applyFont="1" applyFill="1" applyBorder="1" applyAlignment="1" applyProtection="1">
      <protection locked="0"/>
    </xf>
    <xf numFmtId="0" fontId="6" fillId="4" borderId="81" xfId="1" applyFont="1" applyFill="1" applyBorder="1" applyAlignment="1"/>
    <xf numFmtId="6" fontId="6" fillId="4" borderId="81" xfId="4" applyNumberFormat="1" applyFont="1" applyFill="1" applyBorder="1" applyProtection="1">
      <protection locked="0"/>
    </xf>
    <xf numFmtId="6" fontId="6" fillId="4" borderId="82" xfId="4" applyNumberFormat="1" applyFont="1" applyFill="1" applyBorder="1" applyProtection="1">
      <protection locked="0"/>
    </xf>
    <xf numFmtId="6" fontId="6" fillId="0" borderId="83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3" xfId="1" applyNumberFormat="1" applyFont="1" applyFill="1" applyBorder="1" applyAlignment="1"/>
    <xf numFmtId="3" fontId="6" fillId="0" borderId="84" xfId="1" applyNumberFormat="1" applyFont="1" applyFill="1" applyBorder="1" applyAlignment="1"/>
    <xf numFmtId="166" fontId="6" fillId="2" borderId="65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7" xfId="1" applyFont="1" applyFill="1" applyBorder="1" applyAlignment="1">
      <alignment horizontal="left"/>
    </xf>
    <xf numFmtId="0" fontId="16" fillId="0" borderId="10" xfId="1" applyFont="1" applyFill="1" applyBorder="1" applyAlignment="1" applyProtection="1">
      <protection locked="0"/>
    </xf>
    <xf numFmtId="38" fontId="6" fillId="0" borderId="30" xfId="2" applyNumberFormat="1" applyFont="1" applyFill="1" applyBorder="1" applyProtection="1">
      <protection locked="0"/>
    </xf>
    <xf numFmtId="38" fontId="6" fillId="4" borderId="30" xfId="2" applyNumberFormat="1" applyFont="1" applyFill="1" applyBorder="1"/>
    <xf numFmtId="38" fontId="6" fillId="0" borderId="30" xfId="2" applyNumberFormat="1" applyFont="1" applyFill="1" applyBorder="1"/>
    <xf numFmtId="38" fontId="6" fillId="0" borderId="85" xfId="2" applyNumberFormat="1" applyFont="1" applyFill="1" applyBorder="1" applyProtection="1">
      <protection locked="0"/>
    </xf>
    <xf numFmtId="38" fontId="6" fillId="0" borderId="85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5" borderId="0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/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4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6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7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86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87" xfId="1" applyNumberFormat="1" applyFont="1" applyFill="1" applyBorder="1" applyAlignment="1" applyProtection="1">
      <protection locked="0"/>
    </xf>
    <xf numFmtId="3" fontId="6" fillId="0" borderId="86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88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86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3" applyFont="1" applyFill="1" applyBorder="1" applyProtection="1">
      <protection locked="0"/>
    </xf>
    <xf numFmtId="38" fontId="6" fillId="5" borderId="12" xfId="2" applyNumberFormat="1" applyFont="1" applyFill="1" applyBorder="1" applyProtection="1"/>
    <xf numFmtId="38" fontId="6" fillId="5" borderId="85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89" xfId="1" applyNumberFormat="1" applyFont="1" applyFill="1" applyBorder="1" applyAlignment="1">
      <alignment horizontal="center"/>
    </xf>
    <xf numFmtId="17" fontId="6" fillId="0" borderId="30" xfId="0" applyNumberFormat="1" applyFont="1" applyFill="1" applyBorder="1"/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3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40" fontId="6" fillId="0" borderId="30" xfId="8" applyNumberFormat="1" applyFont="1" applyFill="1" applyBorder="1" applyProtection="1">
      <protection locked="0"/>
    </xf>
    <xf numFmtId="40" fontId="6" fillId="4" borderId="30" xfId="8" applyNumberFormat="1" applyFont="1" applyFill="1" applyBorder="1"/>
    <xf numFmtId="0" fontId="6" fillId="0" borderId="91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59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91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69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69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59" xfId="1" applyNumberFormat="1" applyFont="1" applyFill="1" applyBorder="1" applyAlignment="1"/>
    <xf numFmtId="3" fontId="6" fillId="4" borderId="74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4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2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4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69" xfId="3" applyFont="1" applyFill="1" applyBorder="1"/>
    <xf numFmtId="38" fontId="6" fillId="6" borderId="70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2" xfId="3" applyFont="1" applyFill="1" applyBorder="1"/>
    <xf numFmtId="38" fontId="6" fillId="7" borderId="100" xfId="3" applyFont="1" applyFill="1" applyBorder="1"/>
    <xf numFmtId="38" fontId="6" fillId="7" borderId="72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97" xfId="4" applyNumberFormat="1" applyFont="1" applyFill="1" applyBorder="1" applyAlignment="1" applyProtection="1">
      <alignment horizontal="center"/>
    </xf>
    <xf numFmtId="0" fontId="6" fillId="6" borderId="98" xfId="4" applyNumberFormat="1" applyFont="1" applyFill="1" applyBorder="1" applyAlignment="1" applyProtection="1">
      <alignment horizontal="center"/>
    </xf>
    <xf numFmtId="38" fontId="6" fillId="6" borderId="99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90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1" fontId="6" fillId="0" borderId="78" xfId="1" quotePrefix="1" applyNumberFormat="1" applyFont="1" applyFill="1" applyBorder="1" applyAlignment="1" applyProtection="1">
      <alignment horizontal="center" wrapText="1"/>
    </xf>
    <xf numFmtId="0" fontId="23" fillId="0" borderId="101" xfId="1" applyFont="1" applyFill="1" applyBorder="1" applyAlignment="1">
      <alignment vertical="top"/>
    </xf>
    <xf numFmtId="0" fontId="23" fillId="0" borderId="92" xfId="1" applyFont="1" applyFill="1" applyBorder="1" applyAlignment="1">
      <alignment vertical="top"/>
    </xf>
    <xf numFmtId="0" fontId="23" fillId="0" borderId="93" xfId="1" applyFont="1" applyFill="1" applyBorder="1" applyAlignment="1">
      <alignment vertical="top"/>
    </xf>
    <xf numFmtId="0" fontId="23" fillId="0" borderId="102" xfId="1" applyFont="1" applyFill="1" applyBorder="1" applyAlignment="1">
      <alignment vertical="top" wrapText="1"/>
    </xf>
    <xf numFmtId="0" fontId="23" fillId="0" borderId="0" xfId="1" applyFont="1" applyFill="1" applyBorder="1" applyAlignment="1">
      <alignment vertical="top" wrapText="1"/>
    </xf>
    <xf numFmtId="0" fontId="23" fillId="0" borderId="28" xfId="1" applyFont="1" applyFill="1" applyBorder="1" applyAlignment="1">
      <alignment vertical="top" wrapText="1"/>
    </xf>
    <xf numFmtId="0" fontId="23" fillId="0" borderId="103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vertical="top" wrapText="1"/>
    </xf>
    <xf numFmtId="0" fontId="23" fillId="0" borderId="83" xfId="1" applyFont="1" applyFill="1" applyBorder="1" applyAlignment="1">
      <alignment vertical="top" wrapText="1"/>
    </xf>
    <xf numFmtId="1" fontId="6" fillId="0" borderId="46" xfId="1" quotePrefix="1" applyNumberFormat="1" applyFont="1" applyFill="1" applyBorder="1" applyAlignment="1" applyProtection="1">
      <alignment horizontal="center" wrapText="1"/>
    </xf>
    <xf numFmtId="0" fontId="6" fillId="0" borderId="77" xfId="1" applyFont="1" applyFill="1" applyBorder="1" applyAlignment="1">
      <alignment horizontal="right" wrapText="1"/>
    </xf>
    <xf numFmtId="0" fontId="6" fillId="0" borderId="79" xfId="1" applyFont="1" applyFill="1" applyBorder="1" applyAlignment="1">
      <alignment horizontal="right" wrapText="1"/>
    </xf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1" fontId="6" fillId="0" borderId="78" xfId="1" quotePrefix="1" applyNumberFormat="1" applyFont="1" applyFill="1" applyBorder="1" applyAlignment="1" applyProtection="1">
      <alignment horizontal="center"/>
    </xf>
    <xf numFmtId="1" fontId="6" fillId="0" borderId="46" xfId="1" quotePrefix="1" applyNumberFormat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165" fontId="24" fillId="0" borderId="0" xfId="2" applyNumberFormat="1" applyFont="1" applyFill="1" applyProtection="1"/>
    <xf numFmtId="165" fontId="24" fillId="0" borderId="0" xfId="2" applyNumberFormat="1" applyFont="1" applyFill="1"/>
    <xf numFmtId="165" fontId="24" fillId="0" borderId="0" xfId="5" applyNumberFormat="1" applyFont="1" applyProtection="1"/>
    <xf numFmtId="1" fontId="6" fillId="2" borderId="65" xfId="0" quotePrefix="1" applyNumberFormat="1" applyFont="1" applyFill="1" applyBorder="1" applyAlignment="1">
      <alignment horizontal="center" wrapText="1"/>
    </xf>
    <xf numFmtId="1" fontId="6" fillId="2" borderId="64" xfId="0" quotePrefix="1" applyNumberFormat="1" applyFont="1" applyFill="1" applyBorder="1" applyAlignment="1">
      <alignment horizontal="center" wrapText="1"/>
    </xf>
    <xf numFmtId="0" fontId="6" fillId="0" borderId="34" xfId="5" applyFont="1" applyBorder="1" applyAlignment="1" applyProtection="1">
      <alignment horizontal="center"/>
      <protection locked="0"/>
    </xf>
    <xf numFmtId="0" fontId="16" fillId="0" borderId="3" xfId="1" applyFont="1" applyFill="1" applyBorder="1" applyAlignment="1">
      <alignment horizontal="center" vertical="top"/>
    </xf>
    <xf numFmtId="0" fontId="16" fillId="0" borderId="0" xfId="1" applyFont="1" applyFill="1" applyBorder="1" applyAlignment="1"/>
    <xf numFmtId="0" fontId="18" fillId="0" borderId="3" xfId="0" applyFont="1" applyFill="1" applyBorder="1"/>
    <xf numFmtId="0" fontId="16" fillId="0" borderId="3" xfId="1" applyFont="1" applyFill="1" applyBorder="1" applyAlignment="1"/>
    <xf numFmtId="0" fontId="16" fillId="0" borderId="27" xfId="1" applyFont="1" applyFill="1" applyBorder="1" applyAlignment="1"/>
    <xf numFmtId="0" fontId="5" fillId="0" borderId="24" xfId="0" applyFont="1" applyFill="1" applyBorder="1"/>
    <xf numFmtId="0" fontId="16" fillId="0" borderId="29" xfId="1" applyFont="1" applyFill="1" applyBorder="1" applyAlignment="1" applyProtection="1">
      <protection locked="0"/>
    </xf>
    <xf numFmtId="0" fontId="5" fillId="0" borderId="42" xfId="0" applyFont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25" fillId="0" borderId="16" xfId="0" applyFont="1" applyBorder="1"/>
    <xf numFmtId="0" fontId="16" fillId="0" borderId="29" xfId="0" applyFont="1" applyBorder="1" applyAlignment="1">
      <alignment horizontal="right"/>
    </xf>
    <xf numFmtId="0" fontId="5" fillId="0" borderId="16" xfId="0" applyFont="1" applyFill="1" applyBorder="1"/>
    <xf numFmtId="0" fontId="6" fillId="0" borderId="29" xfId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7" fillId="0" borderId="29" xfId="0" applyFont="1" applyFill="1" applyBorder="1" applyAlignment="1"/>
    <xf numFmtId="0" fontId="27" fillId="0" borderId="7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5" fillId="0" borderId="31" xfId="0" applyFont="1" applyBorder="1"/>
    <xf numFmtId="0" fontId="17" fillId="0" borderId="16" xfId="0" applyFont="1" applyBorder="1"/>
    <xf numFmtId="0" fontId="25" fillId="0" borderId="2" xfId="0" applyFont="1" applyBorder="1"/>
    <xf numFmtId="0" fontId="5" fillId="0" borderId="52" xfId="0" applyFont="1" applyFill="1" applyBorder="1"/>
    <xf numFmtId="0" fontId="5" fillId="0" borderId="67" xfId="0" applyFont="1" applyFill="1" applyBorder="1"/>
    <xf numFmtId="0" fontId="5" fillId="0" borderId="53" xfId="0" applyFont="1" applyFill="1" applyBorder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14" fillId="0" borderId="7" xfId="1" applyFont="1" applyFill="1" applyBorder="1" applyAlignment="1"/>
    <xf numFmtId="0" fontId="6" fillId="0" borderId="24" xfId="1" applyFont="1" applyFill="1" applyBorder="1" applyAlignment="1" applyProtection="1">
      <protection locked="0"/>
    </xf>
    <xf numFmtId="0" fontId="6" fillId="0" borderId="24" xfId="1" applyFont="1" applyFill="1" applyBorder="1" applyAlignment="1"/>
    <xf numFmtId="0" fontId="6" fillId="0" borderId="42" xfId="1" applyFont="1" applyFill="1" applyBorder="1" applyAlignment="1"/>
    <xf numFmtId="0" fontId="6" fillId="0" borderId="53" xfId="0" applyFont="1" applyBorder="1"/>
    <xf numFmtId="0" fontId="6" fillId="0" borderId="52" xfId="0" applyFont="1" applyBorder="1"/>
    <xf numFmtId="0" fontId="6" fillId="0" borderId="67" xfId="0" applyFont="1" applyBorder="1"/>
    <xf numFmtId="0" fontId="16" fillId="0" borderId="2" xfId="0" applyFont="1" applyBorder="1"/>
    <xf numFmtId="0" fontId="17" fillId="0" borderId="2" xfId="0" applyFont="1" applyBorder="1"/>
    <xf numFmtId="0" fontId="16" fillId="0" borderId="31" xfId="0" applyFont="1" applyBorder="1"/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6" fillId="0" borderId="7" xfId="1" applyFont="1" applyFill="1" applyBorder="1" applyAlignment="1" applyProtection="1"/>
    <xf numFmtId="3" fontId="3" fillId="0" borderId="24" xfId="1" applyNumberFormat="1" applyFont="1" applyFill="1" applyBorder="1" applyAlignment="1" applyProtection="1">
      <alignment horizontal="left"/>
    </xf>
    <xf numFmtId="3" fontId="3" fillId="0" borderId="24" xfId="1" applyNumberFormat="1" applyFont="1" applyFill="1" applyBorder="1" applyAlignment="1">
      <alignment horizontal="center" wrapText="1"/>
    </xf>
    <xf numFmtId="3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5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left"/>
    </xf>
    <xf numFmtId="0" fontId="6" fillId="0" borderId="42" xfId="1" applyFont="1" applyFill="1" applyBorder="1" applyAlignment="1">
      <alignment horizontal="right"/>
    </xf>
    <xf numFmtId="0" fontId="14" fillId="0" borderId="24" xfId="1" applyFont="1" applyFill="1" applyBorder="1" applyAlignment="1"/>
    <xf numFmtId="0" fontId="3" fillId="0" borderId="16" xfId="1" applyFont="1" applyFill="1" applyBorder="1" applyAlignment="1" applyProtection="1">
      <alignment horizontal="centerContinuous"/>
      <protection locked="0"/>
    </xf>
    <xf numFmtId="0" fontId="12" fillId="0" borderId="16" xfId="0" applyFont="1" applyFill="1" applyBorder="1"/>
    <xf numFmtId="0" fontId="12" fillId="0" borderId="0" xfId="0" applyFont="1" applyFill="1" applyBorder="1"/>
    <xf numFmtId="0" fontId="0" fillId="0" borderId="1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2" xfId="0" applyBorder="1" applyProtection="1">
      <protection locked="0"/>
    </xf>
    <xf numFmtId="0" fontId="17" fillId="0" borderId="31" xfId="0" applyFont="1" applyBorder="1"/>
    <xf numFmtId="0" fontId="26" fillId="0" borderId="0" xfId="0" applyFont="1" applyBorder="1" applyAlignment="1">
      <alignment horizontal="left" vertical="center" indent="11"/>
    </xf>
    <xf numFmtId="0" fontId="6" fillId="0" borderId="29" xfId="0" applyFont="1" applyBorder="1"/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0" xfId="0" applyFont="1" applyFill="1" applyBorder="1" applyAlignment="1">
      <alignment horizontal="centerContinuous"/>
    </xf>
    <xf numFmtId="0" fontId="3" fillId="3" borderId="29" xfId="0" applyFont="1" applyFill="1" applyBorder="1" applyAlignment="1">
      <alignment horizontal="centerContinuous"/>
    </xf>
    <xf numFmtId="3" fontId="3" fillId="0" borderId="33" xfId="1" applyNumberFormat="1" applyFont="1" applyFill="1" applyBorder="1" applyAlignment="1" applyProtection="1">
      <alignment horizontal="left"/>
    </xf>
    <xf numFmtId="38" fontId="6" fillId="0" borderId="29" xfId="3" applyFont="1" applyBorder="1"/>
    <xf numFmtId="0" fontId="3" fillId="0" borderId="16" xfId="0" applyFont="1" applyBorder="1"/>
    <xf numFmtId="0" fontId="6" fillId="4" borderId="32" xfId="0" applyFont="1" applyFill="1" applyBorder="1"/>
    <xf numFmtId="38" fontId="6" fillId="4" borderId="34" xfId="3" applyFont="1" applyFill="1" applyBorder="1" applyAlignment="1">
      <alignment horizontal="center"/>
    </xf>
    <xf numFmtId="0" fontId="6" fillId="0" borderId="50" xfId="0" applyFont="1" applyBorder="1" applyProtection="1">
      <protection locked="0"/>
    </xf>
    <xf numFmtId="38" fontId="6" fillId="0" borderId="100" xfId="3" applyFont="1" applyBorder="1" applyProtection="1">
      <protection locked="0"/>
    </xf>
    <xf numFmtId="0" fontId="6" fillId="0" borderId="16" xfId="0" applyFont="1" applyBorder="1" applyProtection="1">
      <protection locked="0"/>
    </xf>
    <xf numFmtId="38" fontId="6" fillId="0" borderId="72" xfId="3" applyFont="1" applyBorder="1" applyProtection="1">
      <protection locked="0"/>
    </xf>
    <xf numFmtId="38" fontId="6" fillId="0" borderId="104" xfId="3" applyFont="1" applyBorder="1" applyProtection="1"/>
    <xf numFmtId="0" fontId="6" fillId="0" borderId="42" xfId="0" applyFont="1" applyBorder="1"/>
    <xf numFmtId="0" fontId="26" fillId="0" borderId="0" xfId="0" applyFont="1" applyBorder="1" applyAlignment="1">
      <alignment horizontal="left" vertical="center" indent="24"/>
    </xf>
    <xf numFmtId="0" fontId="26" fillId="0" borderId="0" xfId="0" applyFont="1" applyBorder="1" applyAlignment="1">
      <alignment horizontal="left" vertical="center" indent="31"/>
    </xf>
    <xf numFmtId="0" fontId="3" fillId="3" borderId="53" xfId="1" applyFont="1" applyFill="1" applyBorder="1" applyAlignment="1" applyProtection="1">
      <alignment horizontal="left" indent="29"/>
      <protection locked="0"/>
    </xf>
    <xf numFmtId="0" fontId="6" fillId="3" borderId="52" xfId="1" applyFont="1" applyFill="1" applyBorder="1" applyAlignment="1" applyProtection="1">
      <alignment horizontal="centerContinuous"/>
      <protection locked="0"/>
    </xf>
    <xf numFmtId="0" fontId="6" fillId="3" borderId="52" xfId="0" applyFont="1" applyFill="1" applyBorder="1" applyAlignment="1" applyProtection="1">
      <alignment horizontal="centerContinuous"/>
      <protection locked="0"/>
    </xf>
    <xf numFmtId="0" fontId="6" fillId="3" borderId="67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0" fillId="0" borderId="29" xfId="0" applyFill="1" applyBorder="1" applyProtection="1">
      <protection locked="0"/>
    </xf>
    <xf numFmtId="0" fontId="11" fillId="0" borderId="16" xfId="0" applyFont="1" applyFill="1" applyBorder="1" applyProtection="1"/>
    <xf numFmtId="0" fontId="8" fillId="0" borderId="16" xfId="1" applyFont="1" applyFill="1" applyBorder="1" applyAlignment="1" applyProtection="1">
      <alignment horizontal="centerContinuous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8" fontId="13" fillId="4" borderId="74" xfId="2" applyNumberFormat="1" applyFont="1" applyFill="1" applyBorder="1" applyProtection="1">
      <protection locked="0"/>
    </xf>
    <xf numFmtId="0" fontId="5" fillId="4" borderId="72" xfId="1" applyFont="1" applyFill="1" applyBorder="1" applyAlignment="1" applyProtection="1">
      <alignment horizontal="center"/>
      <protection locked="0"/>
    </xf>
    <xf numFmtId="0" fontId="5" fillId="4" borderId="107" xfId="1" applyFont="1" applyFill="1" applyBorder="1" applyAlignment="1" applyProtection="1">
      <alignment horizontal="center"/>
      <protection locked="0"/>
    </xf>
    <xf numFmtId="0" fontId="5" fillId="0" borderId="105" xfId="1" applyFont="1" applyFill="1" applyBorder="1" applyAlignment="1" applyProtection="1">
      <alignment horizontal="left"/>
      <protection locked="0"/>
    </xf>
    <xf numFmtId="38" fontId="5" fillId="0" borderId="72" xfId="2" applyNumberFormat="1" applyFont="1" applyFill="1" applyBorder="1" applyProtection="1">
      <protection locked="0"/>
    </xf>
    <xf numFmtId="38" fontId="5" fillId="0" borderId="107" xfId="2" applyNumberFormat="1" applyFont="1" applyFill="1" applyBorder="1" applyProtection="1">
      <protection locked="0"/>
    </xf>
    <xf numFmtId="38" fontId="8" fillId="0" borderId="74" xfId="2" applyNumberFormat="1" applyFont="1" applyFill="1" applyBorder="1" applyProtection="1">
      <protection locked="0"/>
    </xf>
    <xf numFmtId="0" fontId="5" fillId="0" borderId="106" xfId="1" applyFont="1" applyFill="1" applyBorder="1" applyAlignment="1" applyProtection="1">
      <alignment horizontal="left"/>
      <protection locked="0"/>
    </xf>
    <xf numFmtId="0" fontId="21" fillId="0" borderId="16" xfId="0" applyFont="1" applyBorder="1" applyProtection="1"/>
    <xf numFmtId="0" fontId="21" fillId="0" borderId="7" xfId="0" applyFont="1" applyBorder="1" applyProtection="1"/>
    <xf numFmtId="0" fontId="3" fillId="3" borderId="52" xfId="1" applyFont="1" applyFill="1" applyBorder="1" applyAlignment="1" applyProtection="1">
      <alignment horizontal="left" indent="29"/>
      <protection locked="0"/>
    </xf>
    <xf numFmtId="0" fontId="11" fillId="0" borderId="0" xfId="0" applyFont="1" applyFill="1" applyBorder="1" applyProtection="1"/>
    <xf numFmtId="0" fontId="5" fillId="4" borderId="28" xfId="1" applyFont="1" applyFill="1" applyBorder="1" applyAlignment="1" applyProtection="1">
      <alignment horizontal="center"/>
      <protection locked="0"/>
    </xf>
    <xf numFmtId="0" fontId="5" fillId="4" borderId="68" xfId="1" applyFont="1" applyFill="1" applyBorder="1" applyAlignment="1" applyProtection="1">
      <alignment horizontal="center"/>
      <protection locked="0"/>
    </xf>
    <xf numFmtId="0" fontId="5" fillId="0" borderId="28" xfId="1" applyFont="1" applyFill="1" applyBorder="1" applyAlignment="1" applyProtection="1">
      <alignment horizontal="left"/>
      <protection locked="0"/>
    </xf>
    <xf numFmtId="0" fontId="5" fillId="0" borderId="68" xfId="1" applyFont="1" applyFill="1" applyBorder="1" applyAlignment="1" applyProtection="1">
      <alignment horizontal="left"/>
      <protection locked="0"/>
    </xf>
    <xf numFmtId="0" fontId="21" fillId="0" borderId="0" xfId="0" applyFont="1" applyBorder="1" applyProtection="1"/>
    <xf numFmtId="0" fontId="21" fillId="0" borderId="24" xfId="0" applyFont="1" applyBorder="1" applyProtection="1"/>
    <xf numFmtId="0" fontId="5" fillId="4" borderId="106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horizontal="left"/>
      <protection locked="0"/>
    </xf>
    <xf numFmtId="0" fontId="5" fillId="4" borderId="104" xfId="1" applyFont="1" applyFill="1" applyBorder="1" applyAlignment="1" applyProtection="1">
      <protection locked="0"/>
    </xf>
    <xf numFmtId="0" fontId="26" fillId="0" borderId="0" xfId="0" applyFont="1" applyBorder="1" applyAlignment="1">
      <alignment horizontal="left"/>
    </xf>
    <xf numFmtId="0" fontId="26" fillId="0" borderId="16" xfId="0" applyFont="1" applyBorder="1" applyAlignment="1">
      <alignment horizontal="left" vertical="center" indent="31"/>
    </xf>
    <xf numFmtId="0" fontId="5" fillId="4" borderId="60" xfId="1" applyFont="1" applyFill="1" applyBorder="1" applyAlignment="1" applyProtection="1"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68" xfId="1" applyFont="1" applyFill="1" applyBorder="1" applyAlignment="1" applyProtection="1">
      <alignment horizontal="left"/>
      <protection locked="0"/>
    </xf>
    <xf numFmtId="0" fontId="25" fillId="0" borderId="3" xfId="0" applyFont="1" applyBorder="1"/>
    <xf numFmtId="0" fontId="6" fillId="4" borderId="60" xfId="5" applyFont="1" applyFill="1" applyBorder="1" applyProtection="1">
      <protection locked="0"/>
    </xf>
    <xf numFmtId="0" fontId="6" fillId="2" borderId="30" xfId="5" applyFont="1" applyFill="1" applyBorder="1" applyAlignment="1" applyProtection="1">
      <alignment horizontal="center" wrapText="1"/>
      <protection locked="0"/>
    </xf>
    <xf numFmtId="0" fontId="6" fillId="7" borderId="30" xfId="5" applyFont="1" applyFill="1" applyBorder="1" applyAlignment="1" applyProtection="1">
      <alignment horizontal="center" wrapText="1"/>
    </xf>
    <xf numFmtId="6" fontId="3" fillId="2" borderId="74" xfId="4" applyNumberFormat="1" applyFont="1" applyFill="1" applyBorder="1" applyAlignment="1" applyProtection="1"/>
    <xf numFmtId="0" fontId="6" fillId="0" borderId="63" xfId="5" applyFont="1" applyBorder="1" applyProtection="1">
      <protection locked="0"/>
    </xf>
    <xf numFmtId="0" fontId="6" fillId="0" borderId="62" xfId="5" applyFont="1" applyBorder="1" applyProtection="1">
      <protection locked="0"/>
    </xf>
    <xf numFmtId="0" fontId="6" fillId="0" borderId="108" xfId="5" applyFont="1" applyBorder="1" applyProtection="1">
      <protection locked="0"/>
    </xf>
    <xf numFmtId="0" fontId="26" fillId="0" borderId="16" xfId="0" applyFont="1" applyBorder="1" applyAlignment="1">
      <alignment horizontal="left" vertical="center" indent="24"/>
    </xf>
    <xf numFmtId="0" fontId="26" fillId="0" borderId="16" xfId="0" applyFont="1" applyBorder="1" applyAlignment="1">
      <alignment horizontal="left" vertical="center" indent="22"/>
    </xf>
    <xf numFmtId="0" fontId="6" fillId="0" borderId="53" xfId="7" applyFont="1" applyBorder="1" applyAlignment="1" applyProtection="1">
      <alignment horizontal="left" vertical="top"/>
      <protection locked="0"/>
    </xf>
    <xf numFmtId="0" fontId="6" fillId="0" borderId="52" xfId="7" applyFont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centerContinuous"/>
    </xf>
    <xf numFmtId="0" fontId="4" fillId="3" borderId="29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Continuous"/>
      <protection locked="0"/>
    </xf>
    <xf numFmtId="0" fontId="4" fillId="0" borderId="0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 indent="3"/>
      <protection locked="0"/>
    </xf>
    <xf numFmtId="0" fontId="6" fillId="0" borderId="0" xfId="0" applyFont="1" applyFill="1" applyBorder="1" applyAlignment="1">
      <alignment horizontal="centerContinuous"/>
    </xf>
    <xf numFmtId="0" fontId="4" fillId="0" borderId="16" xfId="0" applyFont="1" applyFill="1" applyBorder="1"/>
    <xf numFmtId="0" fontId="6" fillId="0" borderId="24" xfId="0" applyFont="1" applyFill="1" applyBorder="1"/>
    <xf numFmtId="0" fontId="6" fillId="0" borderId="67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centerContinuous"/>
      <protection locked="0"/>
    </xf>
    <xf numFmtId="3" fontId="3" fillId="0" borderId="42" xfId="1" applyNumberFormat="1" applyFont="1" applyFill="1" applyBorder="1" applyAlignment="1" applyProtection="1">
      <alignment horizontal="right"/>
    </xf>
    <xf numFmtId="0" fontId="6" fillId="0" borderId="53" xfId="1" applyFont="1" applyFill="1" applyBorder="1" applyAlignment="1" applyProtection="1"/>
    <xf numFmtId="0" fontId="3" fillId="3" borderId="16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Continuous"/>
    </xf>
    <xf numFmtId="6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109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center"/>
    </xf>
    <xf numFmtId="6" fontId="6" fillId="0" borderId="110" xfId="1" applyNumberFormat="1" applyFont="1" applyFill="1" applyBorder="1" applyAlignment="1" applyProtection="1">
      <alignment horizontal="right"/>
      <protection locked="0"/>
    </xf>
    <xf numFmtId="0" fontId="6" fillId="0" borderId="111" xfId="1" applyFont="1" applyFill="1" applyBorder="1" applyAlignment="1">
      <alignment horizontal="center"/>
    </xf>
    <xf numFmtId="6" fontId="6" fillId="0" borderId="87" xfId="1" applyNumberFormat="1" applyFont="1" applyFill="1" applyBorder="1" applyAlignment="1" applyProtection="1">
      <alignment horizontal="right"/>
      <protection locked="0"/>
    </xf>
    <xf numFmtId="0" fontId="6" fillId="0" borderId="53" xfId="5" applyFont="1" applyBorder="1" applyAlignment="1" applyProtection="1">
      <alignment vertical="top"/>
      <protection locked="0"/>
    </xf>
    <xf numFmtId="0" fontId="6" fillId="0" borderId="52" xfId="5" applyFont="1" applyBorder="1" applyAlignment="1" applyProtection="1">
      <alignment vertical="top"/>
      <protection locked="0"/>
    </xf>
    <xf numFmtId="0" fontId="3" fillId="3" borderId="16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centerContinuous"/>
      <protection locked="0"/>
    </xf>
    <xf numFmtId="0" fontId="3" fillId="0" borderId="16" xfId="0" applyFont="1" applyFill="1" applyBorder="1" applyAlignment="1" applyProtection="1">
      <alignment horizontal="left" indent="16"/>
      <protection locked="0"/>
    </xf>
    <xf numFmtId="0" fontId="6" fillId="0" borderId="0" xfId="0" applyFont="1" applyFill="1" applyBorder="1" applyAlignment="1">
      <alignment horizontal="left"/>
    </xf>
    <xf numFmtId="38" fontId="4" fillId="0" borderId="16" xfId="3" applyFont="1" applyFill="1" applyBorder="1" applyProtection="1">
      <protection locked="0"/>
    </xf>
    <xf numFmtId="38" fontId="6" fillId="4" borderId="104" xfId="3" applyFont="1" applyFill="1" applyBorder="1" applyProtection="1">
      <protection locked="0"/>
    </xf>
    <xf numFmtId="38" fontId="6" fillId="4" borderId="32" xfId="3" applyFont="1" applyFill="1" applyBorder="1" applyProtection="1">
      <protection locked="0"/>
    </xf>
    <xf numFmtId="38" fontId="6" fillId="0" borderId="16" xfId="3" applyFont="1" applyFill="1" applyBorder="1" applyProtection="1">
      <protection locked="0"/>
    </xf>
    <xf numFmtId="0" fontId="6" fillId="0" borderId="0" xfId="0" applyFont="1" applyFill="1" applyBorder="1"/>
    <xf numFmtId="38" fontId="6" fillId="0" borderId="16" xfId="3" applyFont="1" applyFill="1" applyBorder="1"/>
    <xf numFmtId="0" fontId="6" fillId="0" borderId="16" xfId="0" applyFont="1" applyFill="1" applyBorder="1"/>
    <xf numFmtId="0" fontId="4" fillId="0" borderId="24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 applyProtection="1">
      <alignment horizontal="left" indent="16"/>
      <protection locked="0"/>
    </xf>
    <xf numFmtId="38" fontId="6" fillId="4" borderId="60" xfId="3" applyFont="1" applyFill="1" applyBorder="1" applyProtection="1">
      <protection locked="0"/>
    </xf>
    <xf numFmtId="38" fontId="6" fillId="4" borderId="31" xfId="3" applyFont="1" applyFill="1" applyBorder="1" applyProtection="1">
      <protection locked="0"/>
    </xf>
    <xf numFmtId="0" fontId="17" fillId="0" borderId="0" xfId="0" applyFont="1"/>
    <xf numFmtId="3" fontId="6" fillId="6" borderId="70" xfId="3" applyNumberFormat="1" applyFont="1" applyFill="1" applyBorder="1"/>
    <xf numFmtId="3" fontId="6" fillId="6" borderId="4" xfId="3" applyNumberFormat="1" applyFont="1" applyFill="1" applyBorder="1"/>
    <xf numFmtId="3" fontId="6" fillId="6" borderId="23" xfId="3" applyNumberFormat="1" applyFont="1" applyFill="1" applyBorder="1"/>
    <xf numFmtId="3" fontId="6" fillId="2" borderId="74" xfId="2" applyNumberFormat="1" applyFont="1" applyFill="1" applyBorder="1" applyProtection="1">
      <protection locked="0"/>
    </xf>
    <xf numFmtId="3" fontId="6" fillId="2" borderId="74" xfId="2" applyNumberFormat="1" applyFont="1" applyFill="1" applyBorder="1" applyProtection="1"/>
    <xf numFmtId="3" fontId="6" fillId="2" borderId="74" xfId="2" applyNumberFormat="1" applyFont="1" applyFill="1" applyBorder="1" applyAlignment="1" applyProtection="1"/>
    <xf numFmtId="3" fontId="6" fillId="2" borderId="74" xfId="2" applyNumberFormat="1" applyFont="1" applyFill="1" applyBorder="1" applyAlignment="1" applyProtection="1">
      <protection locked="0"/>
    </xf>
    <xf numFmtId="3" fontId="6" fillId="2" borderId="30" xfId="5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Alignment="1">
      <alignment horizontal="left" indent="7"/>
    </xf>
    <xf numFmtId="0" fontId="3" fillId="3" borderId="16" xfId="0" applyFont="1" applyFill="1" applyBorder="1" applyAlignment="1">
      <alignment horizontal="left" indent="15"/>
    </xf>
    <xf numFmtId="3" fontId="6" fillId="2" borderId="72" xfId="2" applyNumberFormat="1" applyFont="1" applyFill="1" applyBorder="1" applyAlignment="1" applyProtection="1"/>
    <xf numFmtId="38" fontId="6" fillId="6" borderId="1" xfId="3" applyFont="1" applyFill="1" applyBorder="1"/>
    <xf numFmtId="6" fontId="3" fillId="0" borderId="49" xfId="4" applyNumberFormat="1" applyFont="1" applyFill="1" applyBorder="1" applyAlignment="1"/>
    <xf numFmtId="6" fontId="3" fillId="2" borderId="72" xfId="4" applyNumberFormat="1" applyFont="1" applyFill="1" applyBorder="1"/>
    <xf numFmtId="167" fontId="3" fillId="0" borderId="34" xfId="4" applyNumberFormat="1" applyFont="1" applyFill="1" applyBorder="1" applyProtection="1">
      <protection locked="0"/>
    </xf>
  </cellXfs>
  <cellStyles count="10">
    <cellStyle name="Budget" xfId="1" xr:uid="{00000000-0005-0000-0000-000000000000}"/>
    <cellStyle name="Comma" xfId="2" builtinId="3"/>
    <cellStyle name="Comma [0]" xfId="3" builtinId="6"/>
    <cellStyle name="Comma [0] 2" xfId="9" xr:uid="{00000000-0005-0000-0000-000003000000}"/>
    <cellStyle name="Comma 2" xfId="8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Normal_2005 BUDGET REV 2 2" xfId="7" xr:uid="{00000000-0005-0000-0000-000008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865</xdr:row>
          <xdr:rowOff>7620</xdr:rowOff>
        </xdr:from>
        <xdr:to>
          <xdr:col>10</xdr:col>
          <xdr:colOff>0</xdr:colOff>
          <xdr:row>866</xdr:row>
          <xdr:rowOff>83820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13"/>
  <sheetViews>
    <sheetView tabSelected="1" zoomScaleNormal="100" workbookViewId="0">
      <selection activeCell="B2" sqref="B2"/>
    </sheetView>
  </sheetViews>
  <sheetFormatPr defaultColWidth="9.109375" defaultRowHeight="17.850000000000001" customHeight="1"/>
  <cols>
    <col min="1" max="1" width="2" style="1" customWidth="1"/>
    <col min="2" max="2" width="3.109375" style="1" customWidth="1"/>
    <col min="3" max="3" width="5" style="1" customWidth="1"/>
    <col min="4" max="4" width="26.5546875" style="1" customWidth="1"/>
    <col min="5" max="5" width="1.5546875" style="1" customWidth="1"/>
    <col min="6" max="6" width="19.5546875" style="1" customWidth="1"/>
    <col min="7" max="7" width="3" style="1" customWidth="1"/>
    <col min="8" max="8" width="10.88671875" style="1" customWidth="1"/>
    <col min="9" max="9" width="9.88671875" style="1" customWidth="1"/>
    <col min="10" max="10" width="20.109375" style="1" customWidth="1"/>
    <col min="11" max="16384" width="9.109375" style="1"/>
  </cols>
  <sheetData>
    <row r="1" spans="1:12" ht="5.25" customHeight="1" thickTop="1">
      <c r="A1" s="496"/>
      <c r="B1" s="494"/>
      <c r="C1" s="494"/>
      <c r="D1" s="494"/>
      <c r="E1" s="494"/>
      <c r="F1" s="494"/>
      <c r="G1" s="494"/>
      <c r="H1" s="494"/>
      <c r="I1" s="494"/>
      <c r="J1" s="495"/>
      <c r="K1" s="2"/>
      <c r="L1" s="2"/>
    </row>
    <row r="2" spans="1:12" s="473" customFormat="1" ht="12" customHeight="1">
      <c r="A2" s="492" t="s">
        <v>160</v>
      </c>
      <c r="B2" s="476"/>
      <c r="C2" s="477"/>
      <c r="D2" s="506" t="s">
        <v>278</v>
      </c>
      <c r="E2" s="476"/>
      <c r="F2" s="476"/>
      <c r="G2" s="476"/>
      <c r="H2" s="476"/>
      <c r="I2" s="476"/>
      <c r="J2" s="480" t="s">
        <v>272</v>
      </c>
      <c r="K2" s="476"/>
      <c r="L2" s="476"/>
    </row>
    <row r="3" spans="1:12" s="473" customFormat="1" ht="12" customHeight="1">
      <c r="A3" s="492" t="s">
        <v>275</v>
      </c>
      <c r="B3" s="476"/>
      <c r="C3" s="634"/>
      <c r="D3" s="506" t="s">
        <v>279</v>
      </c>
      <c r="E3" s="476"/>
      <c r="F3" s="476"/>
      <c r="G3" s="476"/>
      <c r="H3" s="476"/>
      <c r="I3" s="476"/>
      <c r="J3" s="480" t="s">
        <v>273</v>
      </c>
    </row>
    <row r="4" spans="1:12" s="473" customFormat="1" ht="12" customHeight="1">
      <c r="A4" s="479"/>
      <c r="B4" s="476"/>
      <c r="C4" s="476"/>
      <c r="D4" s="476"/>
      <c r="E4" s="476"/>
      <c r="F4" s="476"/>
      <c r="G4" s="476"/>
      <c r="H4" s="476"/>
      <c r="I4" s="476"/>
      <c r="J4" s="480" t="s">
        <v>274</v>
      </c>
    </row>
    <row r="5" spans="1:12" s="473" customFormat="1" ht="12" customHeight="1">
      <c r="A5" s="479"/>
      <c r="B5" s="476"/>
      <c r="C5" s="476"/>
      <c r="D5" s="476"/>
      <c r="E5" s="476"/>
      <c r="F5" s="476"/>
      <c r="G5" s="476"/>
      <c r="H5" s="476"/>
      <c r="I5" s="476"/>
      <c r="J5" s="480" t="s">
        <v>321</v>
      </c>
    </row>
    <row r="6" spans="1:12" ht="12" customHeight="1">
      <c r="A6" s="481"/>
      <c r="B6" s="28"/>
      <c r="C6" s="28"/>
      <c r="D6" s="2"/>
      <c r="E6" s="28"/>
      <c r="F6" s="9"/>
      <c r="G6" s="9"/>
      <c r="H6" s="9"/>
      <c r="I6" s="28"/>
      <c r="J6" s="482" t="s">
        <v>5</v>
      </c>
    </row>
    <row r="7" spans="1:12" ht="15" customHeight="1">
      <c r="A7" s="481"/>
      <c r="B7" s="483"/>
      <c r="C7" s="483"/>
      <c r="D7" s="2"/>
      <c r="E7" s="484" t="s">
        <v>292</v>
      </c>
      <c r="F7" s="483"/>
      <c r="G7" s="483"/>
      <c r="H7" s="483"/>
      <c r="I7" s="483"/>
      <c r="J7" s="485"/>
    </row>
    <row r="8" spans="1:12" ht="7.5" customHeight="1" thickBot="1">
      <c r="A8" s="486"/>
      <c r="B8" s="487"/>
      <c r="C8" s="487"/>
      <c r="D8" s="470"/>
      <c r="E8" s="470"/>
      <c r="F8" s="487"/>
      <c r="G8" s="487"/>
      <c r="H8" s="487"/>
      <c r="I8" s="487"/>
      <c r="J8" s="488"/>
    </row>
    <row r="9" spans="1:12" ht="13.5" customHeight="1" thickTop="1">
      <c r="A9" s="150"/>
      <c r="B9" s="151"/>
      <c r="C9" s="151"/>
      <c r="D9" s="151"/>
      <c r="E9" s="151"/>
      <c r="F9" s="152"/>
      <c r="G9" s="152"/>
      <c r="H9" s="31"/>
      <c r="I9" s="31" t="s">
        <v>0</v>
      </c>
      <c r="J9" s="441" t="s">
        <v>271</v>
      </c>
    </row>
    <row r="10" spans="1:12" ht="15" customHeight="1" thickBot="1">
      <c r="A10" s="153" t="s">
        <v>161</v>
      </c>
      <c r="B10" s="154"/>
      <c r="C10" s="154"/>
      <c r="D10" s="154"/>
      <c r="E10" s="154"/>
      <c r="F10" s="155"/>
      <c r="G10" s="155"/>
      <c r="H10" s="33" t="s">
        <v>134</v>
      </c>
      <c r="I10" s="33" t="s">
        <v>111</v>
      </c>
      <c r="J10" s="451">
        <v>2022</v>
      </c>
    </row>
    <row r="11" spans="1:12" ht="15" customHeight="1" thickTop="1">
      <c r="A11" s="271"/>
      <c r="B11" s="272" t="s">
        <v>66</v>
      </c>
      <c r="C11" s="273"/>
      <c r="D11" s="273"/>
      <c r="E11" s="273"/>
      <c r="F11" s="274"/>
      <c r="G11" s="275"/>
      <c r="H11" s="112"/>
      <c r="I11" s="38"/>
      <c r="J11" s="39"/>
    </row>
    <row r="12" spans="1:12" ht="15" customHeight="1">
      <c r="A12" s="34"/>
      <c r="B12" s="35"/>
      <c r="C12" s="40" t="s">
        <v>155</v>
      </c>
      <c r="D12" s="35"/>
      <c r="E12" s="36"/>
      <c r="F12" s="37"/>
      <c r="G12" s="276"/>
      <c r="H12" s="112" t="s">
        <v>148</v>
      </c>
      <c r="I12" s="38">
        <v>29100</v>
      </c>
      <c r="J12" s="39"/>
    </row>
    <row r="13" spans="1:12" ht="15" customHeight="1">
      <c r="A13" s="377"/>
      <c r="B13" s="378"/>
      <c r="C13" s="303" t="s">
        <v>213</v>
      </c>
      <c r="D13" s="378"/>
      <c r="E13" s="379"/>
      <c r="F13" s="380"/>
      <c r="G13" s="381"/>
      <c r="H13" s="301" t="s">
        <v>148</v>
      </c>
      <c r="I13" s="302">
        <v>29400</v>
      </c>
      <c r="J13" s="382"/>
    </row>
    <row r="14" spans="1:12" ht="15" customHeight="1">
      <c r="A14" s="34"/>
      <c r="B14" s="35"/>
      <c r="C14" s="40" t="s">
        <v>154</v>
      </c>
      <c r="D14" s="35"/>
      <c r="E14" s="36"/>
      <c r="F14" s="37"/>
      <c r="G14" s="276"/>
      <c r="H14" s="112" t="s">
        <v>148</v>
      </c>
      <c r="I14" s="38">
        <v>29300</v>
      </c>
      <c r="J14" s="237"/>
    </row>
    <row r="15" spans="1:12" ht="15" customHeight="1">
      <c r="A15" s="34"/>
      <c r="B15" s="35"/>
      <c r="C15" s="40" t="s">
        <v>133</v>
      </c>
      <c r="D15" s="35"/>
      <c r="E15" s="36"/>
      <c r="F15" s="37"/>
      <c r="G15" s="276"/>
      <c r="H15" s="112" t="s">
        <v>148</v>
      </c>
      <c r="I15" s="38">
        <v>29000</v>
      </c>
      <c r="J15" s="237"/>
    </row>
    <row r="16" spans="1:12" ht="15" customHeight="1">
      <c r="A16" s="34"/>
      <c r="B16" s="35"/>
      <c r="C16" s="284" t="s">
        <v>194</v>
      </c>
      <c r="D16" s="35"/>
      <c r="E16" s="36"/>
      <c r="F16" s="37"/>
      <c r="G16" s="276"/>
      <c r="H16" s="112" t="s">
        <v>148</v>
      </c>
      <c r="I16" s="38" t="s">
        <v>198</v>
      </c>
      <c r="J16" s="288"/>
    </row>
    <row r="17" spans="1:11" ht="15" customHeight="1">
      <c r="A17" s="34"/>
      <c r="B17" s="35"/>
      <c r="C17" s="35"/>
      <c r="D17" s="284" t="s">
        <v>168</v>
      </c>
      <c r="E17" s="107"/>
      <c r="F17" s="37"/>
      <c r="G17" s="276"/>
      <c r="H17" s="113"/>
      <c r="I17" s="38"/>
      <c r="J17" s="242">
        <f>SUM(J12:J16)</f>
        <v>0</v>
      </c>
    </row>
    <row r="18" spans="1:11" ht="15" customHeight="1">
      <c r="A18" s="50"/>
      <c r="B18" s="9"/>
      <c r="C18" s="9"/>
      <c r="D18" s="9"/>
      <c r="E18" s="9"/>
      <c r="F18" s="99"/>
      <c r="G18" s="277"/>
      <c r="H18" s="113"/>
      <c r="I18" s="42"/>
      <c r="J18" s="39"/>
    </row>
    <row r="19" spans="1:11" ht="15" customHeight="1">
      <c r="A19" s="173"/>
      <c r="B19" s="174" t="s">
        <v>2</v>
      </c>
      <c r="C19" s="175"/>
      <c r="D19" s="175"/>
      <c r="E19" s="175"/>
      <c r="F19" s="176"/>
      <c r="G19" s="278"/>
      <c r="H19" s="112"/>
      <c r="I19" s="38"/>
      <c r="J19" s="39"/>
    </row>
    <row r="20" spans="1:11" ht="15" customHeight="1">
      <c r="A20" s="34"/>
      <c r="B20" s="40"/>
      <c r="C20" s="40" t="s">
        <v>136</v>
      </c>
      <c r="D20" s="40"/>
      <c r="E20" s="40"/>
      <c r="F20" s="41"/>
      <c r="G20" s="279"/>
      <c r="H20" s="112" t="s">
        <v>135</v>
      </c>
      <c r="I20" s="38" t="s">
        <v>198</v>
      </c>
      <c r="J20" s="242">
        <f>'Pg 2'!H28</f>
        <v>0</v>
      </c>
    </row>
    <row r="21" spans="1:11" ht="15" customHeight="1">
      <c r="A21" s="34"/>
      <c r="B21" s="40"/>
      <c r="C21" s="283" t="s">
        <v>204</v>
      </c>
      <c r="D21" s="452"/>
      <c r="E21" s="452"/>
      <c r="F21" s="452"/>
      <c r="G21" s="453"/>
      <c r="H21" s="112" t="s">
        <v>137</v>
      </c>
      <c r="I21" s="38">
        <v>31200</v>
      </c>
      <c r="J21" s="237"/>
    </row>
    <row r="22" spans="1:11" ht="15" customHeight="1">
      <c r="A22" s="34"/>
      <c r="B22" s="40"/>
      <c r="C22" s="454" t="s">
        <v>203</v>
      </c>
      <c r="D22" s="454"/>
      <c r="E22" s="454"/>
      <c r="F22" s="454"/>
      <c r="G22" s="455"/>
      <c r="H22" s="112" t="s">
        <v>137</v>
      </c>
      <c r="I22" s="38">
        <v>31300</v>
      </c>
      <c r="J22" s="237"/>
    </row>
    <row r="23" spans="1:11" ht="15" customHeight="1">
      <c r="A23" s="34"/>
      <c r="B23" s="40"/>
      <c r="C23" s="454" t="s">
        <v>99</v>
      </c>
      <c r="D23" s="454"/>
      <c r="E23" s="454"/>
      <c r="F23" s="454"/>
      <c r="G23" s="455"/>
      <c r="H23" s="112" t="s">
        <v>137</v>
      </c>
      <c r="I23" s="38">
        <v>31900</v>
      </c>
      <c r="J23" s="237"/>
      <c r="K23" s="191"/>
    </row>
    <row r="24" spans="1:11" ht="15" customHeight="1">
      <c r="A24" s="34"/>
      <c r="B24" s="40"/>
      <c r="C24" s="454" t="s">
        <v>200</v>
      </c>
      <c r="D24" s="454"/>
      <c r="E24" s="454"/>
      <c r="F24" s="454"/>
      <c r="G24" s="455"/>
      <c r="H24" s="112" t="s">
        <v>137</v>
      </c>
      <c r="I24" s="38">
        <v>32500</v>
      </c>
      <c r="J24" s="237"/>
    </row>
    <row r="25" spans="1:11" ht="15" customHeight="1">
      <c r="A25" s="34"/>
      <c r="B25" s="40"/>
      <c r="C25" s="282"/>
      <c r="D25" s="283" t="s">
        <v>201</v>
      </c>
      <c r="E25" s="283"/>
      <c r="F25" s="283"/>
      <c r="G25" s="283"/>
      <c r="H25" s="112"/>
      <c r="I25" s="38"/>
      <c r="J25" s="429"/>
    </row>
    <row r="26" spans="1:11" ht="15" customHeight="1">
      <c r="A26" s="34"/>
      <c r="B26" s="40"/>
      <c r="C26" s="416" t="s">
        <v>138</v>
      </c>
      <c r="D26" s="40"/>
      <c r="E26" s="40"/>
      <c r="F26" s="41"/>
      <c r="G26" s="279"/>
      <c r="H26" s="112" t="s">
        <v>137</v>
      </c>
      <c r="I26" s="38">
        <v>33000</v>
      </c>
      <c r="J26" s="237"/>
    </row>
    <row r="27" spans="1:11" ht="15" customHeight="1">
      <c r="A27" s="34"/>
      <c r="B27" s="417"/>
      <c r="C27" s="442" t="s">
        <v>270</v>
      </c>
      <c r="D27" s="443"/>
      <c r="E27" s="443"/>
      <c r="F27" s="443"/>
      <c r="G27" s="444"/>
      <c r="H27" s="430"/>
      <c r="I27" s="431"/>
      <c r="J27" s="432"/>
    </row>
    <row r="28" spans="1:11" ht="15" customHeight="1">
      <c r="A28" s="34"/>
      <c r="B28" s="418"/>
      <c r="C28" s="445"/>
      <c r="D28" s="446"/>
      <c r="E28" s="446"/>
      <c r="F28" s="446"/>
      <c r="G28" s="447"/>
      <c r="H28" s="433"/>
      <c r="I28" s="434"/>
      <c r="J28" s="435"/>
    </row>
    <row r="29" spans="1:11" ht="15" customHeight="1">
      <c r="A29" s="34"/>
      <c r="B29" s="419"/>
      <c r="C29" s="448"/>
      <c r="D29" s="449"/>
      <c r="E29" s="449"/>
      <c r="F29" s="449"/>
      <c r="G29" s="450"/>
      <c r="H29" s="436"/>
      <c r="I29" s="437"/>
      <c r="J29" s="435"/>
    </row>
    <row r="30" spans="1:11" ht="15" customHeight="1">
      <c r="A30" s="34"/>
      <c r="B30" s="40"/>
      <c r="C30" s="40" t="s">
        <v>139</v>
      </c>
      <c r="D30" s="40"/>
      <c r="E30" s="40"/>
      <c r="F30" s="41"/>
      <c r="G30" s="279"/>
      <c r="H30" s="112" t="s">
        <v>137</v>
      </c>
      <c r="I30" s="38">
        <v>34000</v>
      </c>
      <c r="J30" s="288"/>
    </row>
    <row r="31" spans="1:11" ht="15" customHeight="1">
      <c r="A31" s="50"/>
      <c r="B31" s="9"/>
      <c r="C31" s="9"/>
      <c r="D31" s="9" t="s">
        <v>170</v>
      </c>
      <c r="E31" s="9"/>
      <c r="F31" s="99"/>
      <c r="G31" s="277"/>
      <c r="H31" s="112"/>
      <c r="I31" s="38"/>
      <c r="J31" s="242">
        <f>SUM(J20:J30)</f>
        <v>0</v>
      </c>
    </row>
    <row r="32" spans="1:11" ht="15" customHeight="1">
      <c r="A32" s="173"/>
      <c r="B32" s="174" t="s">
        <v>3</v>
      </c>
      <c r="C32" s="175"/>
      <c r="D32" s="175"/>
      <c r="E32" s="175"/>
      <c r="F32" s="176"/>
      <c r="G32" s="278"/>
      <c r="H32" s="112"/>
      <c r="I32" s="38"/>
      <c r="J32" s="39"/>
    </row>
    <row r="33" spans="1:11" ht="15" customHeight="1">
      <c r="A33" s="367"/>
      <c r="B33" s="46"/>
      <c r="C33" s="46" t="s">
        <v>214</v>
      </c>
      <c r="D33" s="46"/>
      <c r="E33" s="46"/>
      <c r="F33" s="46"/>
      <c r="G33" s="46"/>
      <c r="H33" s="112" t="s">
        <v>135</v>
      </c>
      <c r="I33" s="38" t="s">
        <v>198</v>
      </c>
      <c r="J33" s="242">
        <f>'Pg 2'!H49</f>
        <v>0</v>
      </c>
    </row>
    <row r="34" spans="1:11" ht="15" customHeight="1">
      <c r="A34" s="45"/>
      <c r="B34" s="44"/>
      <c r="C34" s="40" t="s">
        <v>302</v>
      </c>
      <c r="D34" s="44"/>
      <c r="E34" s="44"/>
      <c r="F34" s="46"/>
      <c r="G34" s="280"/>
      <c r="H34" s="112" t="s">
        <v>135</v>
      </c>
      <c r="I34" s="38">
        <v>90000</v>
      </c>
      <c r="J34" s="242">
        <f>'Pg 2'!H52</f>
        <v>0</v>
      </c>
    </row>
    <row r="35" spans="1:11" ht="15" customHeight="1">
      <c r="A35" s="45"/>
      <c r="B35" s="44"/>
      <c r="C35" s="40" t="s">
        <v>301</v>
      </c>
      <c r="D35" s="44"/>
      <c r="E35" s="44"/>
      <c r="F35" s="46"/>
      <c r="G35" s="280"/>
      <c r="H35" s="112" t="s">
        <v>135</v>
      </c>
      <c r="I35" s="38">
        <v>90010</v>
      </c>
      <c r="J35" s="242">
        <f>'Pg 2'!H53</f>
        <v>0</v>
      </c>
    </row>
    <row r="36" spans="1:11" ht="15" customHeight="1">
      <c r="A36" s="297"/>
      <c r="B36" s="298"/>
      <c r="C36" s="298" t="s">
        <v>212</v>
      </c>
      <c r="D36" s="298"/>
      <c r="E36" s="298"/>
      <c r="F36" s="299"/>
      <c r="G36" s="300"/>
      <c r="H36" s="301" t="s">
        <v>135</v>
      </c>
      <c r="I36" s="302">
        <v>96000</v>
      </c>
      <c r="J36" s="365">
        <f>'Pg 2'!H54</f>
        <v>0</v>
      </c>
    </row>
    <row r="37" spans="1:11" ht="15" customHeight="1">
      <c r="A37" s="297"/>
      <c r="B37" s="298"/>
      <c r="C37" s="298" t="s">
        <v>251</v>
      </c>
      <c r="D37" s="298"/>
      <c r="E37" s="298"/>
      <c r="F37" s="299"/>
      <c r="G37" s="300"/>
      <c r="H37" s="301" t="s">
        <v>135</v>
      </c>
      <c r="I37" s="302">
        <v>96010</v>
      </c>
      <c r="J37" s="366">
        <f>'Pg 2'!H55</f>
        <v>0</v>
      </c>
    </row>
    <row r="38" spans="1:11" ht="15" customHeight="1">
      <c r="A38" s="45"/>
      <c r="B38" s="44"/>
      <c r="C38" s="47"/>
      <c r="D38" s="44" t="s">
        <v>169</v>
      </c>
      <c r="E38" s="44"/>
      <c r="F38" s="46"/>
      <c r="G38" s="280"/>
      <c r="H38" s="112"/>
      <c r="I38" s="38"/>
      <c r="J38" s="242">
        <f>SUM(J33:J37)</f>
        <v>0</v>
      </c>
    </row>
    <row r="39" spans="1:11" ht="10.199999999999999" customHeight="1">
      <c r="A39" s="50"/>
      <c r="B39" s="9"/>
      <c r="C39" s="115"/>
      <c r="D39" s="9"/>
      <c r="E39" s="9"/>
      <c r="F39" s="99"/>
      <c r="G39" s="277"/>
      <c r="H39" s="112"/>
      <c r="I39" s="38"/>
      <c r="J39" s="237"/>
    </row>
    <row r="40" spans="1:11" ht="15" customHeight="1">
      <c r="A40" s="173"/>
      <c r="B40" s="174" t="s">
        <v>147</v>
      </c>
      <c r="C40" s="175"/>
      <c r="D40" s="175"/>
      <c r="E40" s="175"/>
      <c r="F40" s="176"/>
      <c r="G40" s="278"/>
      <c r="H40" s="112"/>
      <c r="I40" s="38"/>
      <c r="J40" s="242">
        <f>+J31-J38</f>
        <v>0</v>
      </c>
    </row>
    <row r="41" spans="1:11" ht="15" customHeight="1">
      <c r="A41" s="50"/>
      <c r="B41" s="116"/>
      <c r="C41" s="115"/>
      <c r="D41" s="9"/>
      <c r="E41" s="9"/>
      <c r="F41" s="99"/>
      <c r="G41" s="277"/>
      <c r="H41" s="112"/>
      <c r="I41" s="38"/>
      <c r="J41" s="39"/>
    </row>
    <row r="42" spans="1:11" ht="15" customHeight="1">
      <c r="A42" s="173"/>
      <c r="B42" s="174" t="s">
        <v>67</v>
      </c>
      <c r="C42" s="175"/>
      <c r="D42" s="175"/>
      <c r="E42" s="175"/>
      <c r="F42" s="176"/>
      <c r="G42" s="278"/>
      <c r="H42" s="112"/>
      <c r="I42" s="38"/>
      <c r="J42" s="39"/>
    </row>
    <row r="43" spans="1:11" ht="15" customHeight="1">
      <c r="A43" s="45"/>
      <c r="B43" s="44"/>
      <c r="C43" s="40" t="s">
        <v>155</v>
      </c>
      <c r="D43" s="44"/>
      <c r="E43" s="46"/>
      <c r="F43" s="46"/>
      <c r="G43" s="46"/>
      <c r="H43" s="48" t="s">
        <v>140</v>
      </c>
      <c r="I43" s="111">
        <v>29100</v>
      </c>
      <c r="J43" s="242">
        <f>'Sch 1'!J74</f>
        <v>0</v>
      </c>
    </row>
    <row r="44" spans="1:11" ht="15" customHeight="1">
      <c r="A44" s="297"/>
      <c r="B44" s="298"/>
      <c r="C44" s="303" t="s">
        <v>252</v>
      </c>
      <c r="D44" s="298"/>
      <c r="E44" s="299"/>
      <c r="F44" s="299"/>
      <c r="G44" s="299"/>
      <c r="H44" s="304" t="s">
        <v>140</v>
      </c>
      <c r="I44" s="305">
        <v>29400</v>
      </c>
      <c r="J44" s="365">
        <f>'Sch 1'!J75</f>
        <v>0</v>
      </c>
    </row>
    <row r="45" spans="1:11" ht="15" customHeight="1">
      <c r="A45" s="45"/>
      <c r="B45" s="44"/>
      <c r="C45" s="40" t="s">
        <v>154</v>
      </c>
      <c r="D45" s="44"/>
      <c r="E45" s="44"/>
      <c r="F45" s="46"/>
      <c r="G45" s="280"/>
      <c r="H45" s="48" t="s">
        <v>140</v>
      </c>
      <c r="I45" s="111">
        <v>29300</v>
      </c>
      <c r="J45" s="242">
        <f>'Sch 1'!J76</f>
        <v>0</v>
      </c>
    </row>
    <row r="46" spans="1:11" ht="15" customHeight="1">
      <c r="A46" s="45"/>
      <c r="B46" s="44"/>
      <c r="C46" s="40" t="s">
        <v>133</v>
      </c>
      <c r="D46" s="44"/>
      <c r="E46" s="44"/>
      <c r="F46" s="46"/>
      <c r="G46" s="280"/>
      <c r="H46" s="48" t="s">
        <v>140</v>
      </c>
      <c r="I46" s="111">
        <v>29000</v>
      </c>
      <c r="J46" s="289">
        <f>'Sch 1'!J77</f>
        <v>0</v>
      </c>
    </row>
    <row r="47" spans="1:11" ht="15" customHeight="1">
      <c r="A47" s="45"/>
      <c r="B47" s="44"/>
      <c r="C47" s="40"/>
      <c r="D47" s="44" t="s">
        <v>171</v>
      </c>
      <c r="E47" s="44"/>
      <c r="F47" s="46"/>
      <c r="G47" s="280"/>
      <c r="H47" s="48"/>
      <c r="I47" s="111"/>
      <c r="J47" s="243">
        <f>SUM(J43:J46)</f>
        <v>0</v>
      </c>
      <c r="K47" s="459">
        <f>+J40+J17-J47</f>
        <v>0</v>
      </c>
    </row>
    <row r="48" spans="1:11" ht="9" customHeight="1" thickBot="1">
      <c r="A48" s="50"/>
      <c r="B48" s="9"/>
      <c r="C48" s="10"/>
      <c r="D48" s="218"/>
      <c r="E48" s="218"/>
      <c r="F48" s="99"/>
      <c r="G48" s="99"/>
      <c r="H48" s="368"/>
      <c r="I48" s="219"/>
      <c r="J48" s="123"/>
    </row>
    <row r="49" spans="1:10" ht="15" customHeight="1" thickBot="1">
      <c r="A49" s="114"/>
      <c r="B49" s="108" t="s">
        <v>195</v>
      </c>
      <c r="C49" s="108"/>
      <c r="D49" s="108"/>
      <c r="E49" s="108"/>
      <c r="F49" s="109"/>
      <c r="G49" s="109"/>
      <c r="H49" s="121"/>
      <c r="I49" s="121"/>
      <c r="J49" s="122" t="e">
        <f>J43/J33</f>
        <v>#DIV/0!</v>
      </c>
    </row>
    <row r="50" spans="1:10" ht="13.2">
      <c r="A50" s="264"/>
      <c r="B50" s="265"/>
      <c r="C50" s="266"/>
      <c r="D50" s="110"/>
      <c r="E50" s="110"/>
      <c r="F50" s="110"/>
      <c r="G50" s="110"/>
      <c r="H50" s="266"/>
      <c r="I50" s="266"/>
      <c r="J50" s="267"/>
    </row>
    <row r="51" spans="1:10" ht="13.2">
      <c r="A51" s="264"/>
      <c r="B51" s="265"/>
      <c r="C51" s="266"/>
      <c r="D51" s="110"/>
      <c r="E51" s="110"/>
      <c r="F51" s="110"/>
      <c r="G51" s="110"/>
      <c r="H51" s="266"/>
      <c r="I51" s="266"/>
      <c r="J51" s="267"/>
    </row>
    <row r="52" spans="1:10" ht="13.2">
      <c r="A52" s="264"/>
      <c r="B52" s="265"/>
      <c r="C52" s="266"/>
      <c r="D52" s="110"/>
      <c r="E52" s="110"/>
      <c r="F52" s="110"/>
      <c r="G52" s="110"/>
      <c r="H52" s="266"/>
      <c r="I52" s="266"/>
      <c r="J52" s="267"/>
    </row>
    <row r="53" spans="1:10" ht="13.2">
      <c r="A53" s="264"/>
      <c r="B53" s="265"/>
      <c r="C53" s="266"/>
      <c r="D53" s="110"/>
      <c r="E53" s="110"/>
      <c r="F53" s="110"/>
      <c r="G53" s="110"/>
      <c r="H53" s="266"/>
      <c r="I53" s="266"/>
      <c r="J53" s="267"/>
    </row>
    <row r="54" spans="1:10" ht="13.2">
      <c r="A54" s="268"/>
      <c r="B54" s="110"/>
      <c r="C54" s="110"/>
      <c r="D54" s="110"/>
      <c r="E54" s="110"/>
      <c r="F54" s="465" t="s">
        <v>4</v>
      </c>
      <c r="G54" s="466"/>
      <c r="H54" s="467"/>
      <c r="I54" s="468" t="s">
        <v>293</v>
      </c>
      <c r="J54" s="469"/>
    </row>
    <row r="55" spans="1:10" ht="13.2">
      <c r="A55" s="268"/>
      <c r="B55" s="110"/>
      <c r="C55" s="110"/>
      <c r="D55" s="110"/>
      <c r="E55" s="110"/>
      <c r="F55" s="110"/>
      <c r="G55" s="110"/>
      <c r="H55" s="110"/>
      <c r="I55" s="110"/>
      <c r="J55" s="471"/>
    </row>
    <row r="56" spans="1:10" ht="16.5" customHeight="1" thickBot="1">
      <c r="A56" s="32"/>
      <c r="B56" s="117"/>
      <c r="C56" s="117"/>
      <c r="D56" s="117"/>
      <c r="E56" s="117"/>
      <c r="F56" s="470"/>
      <c r="G56" s="470"/>
      <c r="H56" s="470"/>
      <c r="I56" s="470"/>
      <c r="J56" s="472"/>
    </row>
    <row r="57" spans="1:10" ht="13.8" thickTop="1">
      <c r="A57" s="29"/>
      <c r="B57" s="29"/>
      <c r="C57" s="292"/>
      <c r="D57" s="2" t="s">
        <v>253</v>
      </c>
      <c r="E57" s="29"/>
      <c r="F57" s="29"/>
      <c r="G57" s="29"/>
      <c r="H57" s="29"/>
      <c r="I57" s="29"/>
      <c r="J57" s="29"/>
    </row>
    <row r="58" spans="1:10" ht="13.2">
      <c r="A58" s="3"/>
      <c r="B58" s="3"/>
      <c r="C58" s="3"/>
      <c r="D58" s="3"/>
      <c r="E58" s="3"/>
      <c r="F58" s="29"/>
      <c r="G58" s="29"/>
      <c r="H58" s="29"/>
      <c r="I58" s="29"/>
      <c r="J58" s="29"/>
    </row>
    <row r="59" spans="1:10" ht="10.199999999999999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0.199999999999999">
      <c r="A60" s="4"/>
      <c r="B60" s="2"/>
      <c r="E60" s="2"/>
      <c r="F60" s="2"/>
      <c r="G60" s="2"/>
      <c r="H60" s="2"/>
      <c r="I60" s="2"/>
      <c r="J60" s="2"/>
    </row>
    <row r="61" spans="1:10" ht="10.199999999999999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0" ht="10.199999999999999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0" ht="10.199999999999999">
      <c r="A63" s="4"/>
      <c r="B63" s="2"/>
      <c r="C63" s="2"/>
      <c r="D63" s="2"/>
      <c r="E63" s="2"/>
      <c r="F63" s="2"/>
      <c r="G63" s="2"/>
      <c r="H63" s="2"/>
      <c r="I63" s="2"/>
      <c r="J63" s="2"/>
    </row>
    <row r="64" spans="1:10" ht="10.199999999999999">
      <c r="A64" s="4"/>
      <c r="B64" s="2"/>
      <c r="C64" s="2"/>
      <c r="D64" s="2"/>
      <c r="E64" s="2"/>
      <c r="F64" s="2"/>
      <c r="G64" s="2"/>
      <c r="H64" s="2"/>
      <c r="I64" s="2"/>
      <c r="J64" s="2"/>
    </row>
    <row r="65" spans="1:10" ht="10.199999999999999">
      <c r="A65" s="4"/>
      <c r="B65" s="2"/>
      <c r="C65" s="2"/>
      <c r="D65" s="2"/>
      <c r="E65" s="2"/>
      <c r="F65" s="2"/>
      <c r="G65" s="2"/>
      <c r="H65" s="2"/>
      <c r="I65" s="2"/>
      <c r="J65" s="2"/>
    </row>
    <row r="66" spans="1:10" ht="10.199999999999999">
      <c r="A66" s="4"/>
      <c r="B66" s="2"/>
      <c r="C66" s="2"/>
      <c r="D66" s="2"/>
      <c r="E66" s="2"/>
      <c r="F66" s="2"/>
      <c r="G66" s="2"/>
      <c r="H66" s="2"/>
      <c r="I66" s="2"/>
      <c r="J66" s="2"/>
    </row>
    <row r="67" spans="1:10" ht="10.199999999999999">
      <c r="A67" s="4"/>
      <c r="B67" s="2"/>
      <c r="C67" s="2"/>
      <c r="D67" s="2"/>
      <c r="E67" s="2"/>
      <c r="F67" s="2"/>
      <c r="G67" s="2"/>
      <c r="H67" s="2"/>
      <c r="I67" s="2"/>
      <c r="J67" s="2"/>
    </row>
    <row r="865" ht="10.199999999999999"/>
    <row r="866" ht="10.199999999999999"/>
    <row r="867" ht="10.199999999999999"/>
    <row r="868" ht="10.199999999999999"/>
    <row r="869" ht="10.199999999999999"/>
    <row r="870" ht="10.199999999999999"/>
    <row r="871" ht="10.199999999999999"/>
    <row r="872" ht="10.199999999999999"/>
    <row r="873" ht="10.199999999999999"/>
    <row r="874" ht="10.199999999999999"/>
    <row r="875" ht="10.199999999999999"/>
    <row r="876" ht="10.199999999999999"/>
    <row r="877" ht="10.199999999999999"/>
    <row r="878" ht="10.199999999999999"/>
    <row r="879" ht="10.199999999999999"/>
    <row r="880" ht="10.199999999999999"/>
    <row r="881" ht="10.199999999999999"/>
    <row r="882" ht="10.199999999999999"/>
    <row r="883" ht="10.199999999999999"/>
    <row r="884" ht="10.199999999999999"/>
    <row r="885" ht="10.199999999999999"/>
    <row r="886" ht="10.199999999999999"/>
    <row r="887" ht="10.199999999999999"/>
    <row r="888" ht="10.199999999999999"/>
    <row r="889" ht="10.199999999999999"/>
    <row r="890" ht="10.199999999999999"/>
    <row r="891" ht="10.199999999999999"/>
    <row r="892" ht="10.199999999999999"/>
    <row r="893" ht="10.199999999999999"/>
    <row r="894" ht="10.199999999999999"/>
    <row r="895" ht="10.199999999999999"/>
    <row r="896" ht="10.199999999999999"/>
    <row r="897" ht="10.199999999999999"/>
    <row r="898" ht="10.199999999999999"/>
    <row r="899" ht="10.199999999999999"/>
    <row r="900" ht="10.199999999999999"/>
    <row r="901" ht="10.199999999999999"/>
    <row r="902" ht="10.199999999999999"/>
    <row r="903" ht="10.199999999999999"/>
    <row r="904" ht="10.199999999999999"/>
    <row r="905" ht="10.199999999999999"/>
    <row r="906" ht="10.199999999999999"/>
    <row r="907" ht="10.199999999999999"/>
    <row r="908" ht="10.199999999999999"/>
    <row r="909" ht="10.199999999999999"/>
    <row r="910" ht="10.199999999999999"/>
    <row r="911" ht="10.199999999999999"/>
    <row r="912" ht="10.199999999999999"/>
    <row r="913" ht="10.199999999999999"/>
  </sheetData>
  <printOptions horizontalCentered="1"/>
  <pageMargins left="0.25" right="0.25" top="0.25" bottom="0.25" header="0.5" footer="0.5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865</xdr:row>
                    <xdr:rowOff>7620</xdr:rowOff>
                  </from>
                  <to>
                    <xdr:col>10</xdr:col>
                    <xdr:colOff>0</xdr:colOff>
                    <xdr:row>866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5"/>
  <sheetViews>
    <sheetView topLeftCell="A43" zoomScaleNormal="100" workbookViewId="0">
      <selection activeCell="A4" sqref="A4"/>
    </sheetView>
  </sheetViews>
  <sheetFormatPr defaultColWidth="9.109375" defaultRowHeight="13.2"/>
  <cols>
    <col min="1" max="2" width="5.88671875" style="5" customWidth="1"/>
    <col min="3" max="3" width="30.33203125" style="5" customWidth="1"/>
    <col min="4" max="5" width="14.88671875" style="5" customWidth="1"/>
    <col min="6" max="6" width="11.88671875" style="98" customWidth="1"/>
    <col min="7" max="7" width="9" style="5" customWidth="1"/>
    <col min="8" max="8" width="17" style="5" customWidth="1"/>
    <col min="9" max="16384" width="9.109375" style="5"/>
  </cols>
  <sheetData>
    <row r="1" spans="1:13" ht="5.25" customHeight="1" thickTop="1">
      <c r="A1" s="503"/>
      <c r="B1" s="504"/>
      <c r="C1" s="504"/>
      <c r="D1" s="504"/>
      <c r="E1" s="504"/>
      <c r="F1" s="144"/>
      <c r="G1" s="504"/>
      <c r="H1" s="505"/>
      <c r="K1" s="7"/>
      <c r="L1" s="7"/>
      <c r="M1" s="7"/>
    </row>
    <row r="2" spans="1:13" s="473" customFormat="1" ht="12" customHeight="1">
      <c r="A2" s="492" t="s">
        <v>160</v>
      </c>
      <c r="B2" s="476"/>
      <c r="C2" s="516" t="str">
        <f>'Pg 1'!D2</f>
        <v>&lt;Enter Fair Name&gt;</v>
      </c>
      <c r="D2" s="476"/>
      <c r="E2" s="476"/>
      <c r="F2" s="476"/>
      <c r="G2" s="476"/>
      <c r="H2" s="480" t="s">
        <v>272</v>
      </c>
      <c r="I2" s="476"/>
      <c r="K2" s="476"/>
      <c r="L2" s="476"/>
      <c r="M2" s="475"/>
    </row>
    <row r="3" spans="1:13" s="473" customFormat="1" ht="12" customHeight="1">
      <c r="A3" s="492" t="s">
        <v>275</v>
      </c>
      <c r="B3" s="506" t="str">
        <f>'Pg 1'!D3</f>
        <v>&lt;Enter City&gt;</v>
      </c>
      <c r="C3" s="508"/>
      <c r="D3" s="476"/>
      <c r="E3" s="476"/>
      <c r="F3" s="476"/>
      <c r="G3" s="476"/>
      <c r="H3" s="480" t="s">
        <v>273</v>
      </c>
      <c r="I3" s="476"/>
      <c r="M3" s="474"/>
    </row>
    <row r="4" spans="1:13" s="473" customFormat="1" ht="12" customHeight="1">
      <c r="A4" s="479"/>
      <c r="B4" s="476"/>
      <c r="C4" s="476"/>
      <c r="D4" s="476"/>
      <c r="E4" s="476"/>
      <c r="F4" s="476"/>
      <c r="G4" s="476"/>
      <c r="H4" s="480" t="s">
        <v>274</v>
      </c>
      <c r="I4" s="476"/>
      <c r="M4" s="474"/>
    </row>
    <row r="5" spans="1:13" s="473" customFormat="1" ht="12" customHeight="1">
      <c r="A5" s="479"/>
      <c r="B5" s="476"/>
      <c r="C5" s="476"/>
      <c r="D5" s="476"/>
      <c r="E5" s="476"/>
      <c r="F5" s="476"/>
      <c r="G5" s="476"/>
      <c r="H5" s="480" t="s">
        <v>321</v>
      </c>
      <c r="I5" s="476"/>
      <c r="M5" s="474"/>
    </row>
    <row r="6" spans="1:13" s="473" customFormat="1" ht="12" customHeight="1">
      <c r="A6" s="479"/>
      <c r="B6" s="476"/>
      <c r="C6" s="476"/>
      <c r="D6" s="476"/>
      <c r="E6" s="476"/>
      <c r="F6" s="476"/>
      <c r="G6" s="476"/>
      <c r="H6" s="480" t="s">
        <v>6</v>
      </c>
      <c r="I6" s="476"/>
      <c r="M6" s="474"/>
    </row>
    <row r="7" spans="1:13" s="473" customFormat="1" ht="12" customHeight="1">
      <c r="A7" s="479"/>
      <c r="B7" s="476"/>
      <c r="C7" s="476"/>
      <c r="D7" s="497" t="s">
        <v>292</v>
      </c>
      <c r="E7" s="476"/>
      <c r="F7" s="476"/>
      <c r="G7" s="476"/>
      <c r="H7" s="480"/>
      <c r="I7" s="476"/>
      <c r="M7" s="474"/>
    </row>
    <row r="8" spans="1:13" s="1" customFormat="1" ht="7.5" customHeight="1" thickBot="1">
      <c r="A8" s="499"/>
      <c r="B8" s="500"/>
      <c r="C8" s="500"/>
      <c r="D8" s="500"/>
      <c r="E8" s="500"/>
      <c r="F8" s="501"/>
      <c r="G8" s="501"/>
      <c r="H8" s="502"/>
      <c r="I8" s="28"/>
      <c r="J8" s="29"/>
    </row>
    <row r="9" spans="1:13" ht="17.25" customHeight="1" thickTop="1">
      <c r="A9" s="156"/>
      <c r="B9" s="152"/>
      <c r="C9" s="152"/>
      <c r="D9" s="157"/>
      <c r="E9" s="157"/>
      <c r="F9" s="100"/>
      <c r="G9" s="52" t="s">
        <v>0</v>
      </c>
      <c r="H9" s="456" t="s">
        <v>271</v>
      </c>
    </row>
    <row r="10" spans="1:13" ht="17.25" customHeight="1" thickBot="1">
      <c r="A10" s="158" t="s">
        <v>159</v>
      </c>
      <c r="B10" s="159"/>
      <c r="C10" s="160"/>
      <c r="D10" s="161"/>
      <c r="E10" s="161"/>
      <c r="F10" s="101" t="s">
        <v>134</v>
      </c>
      <c r="G10" s="49" t="s">
        <v>1</v>
      </c>
      <c r="H10" s="457">
        <v>2022</v>
      </c>
    </row>
    <row r="11" spans="1:13" ht="15" customHeight="1" thickTop="1">
      <c r="A11" s="162" t="s">
        <v>7</v>
      </c>
      <c r="B11" s="163"/>
      <c r="C11" s="164"/>
      <c r="D11" s="165"/>
      <c r="E11" s="165"/>
      <c r="F11" s="102"/>
      <c r="G11" s="53"/>
      <c r="H11" s="119"/>
    </row>
    <row r="12" spans="1:13" ht="15" customHeight="1">
      <c r="A12" s="61"/>
      <c r="B12" s="145"/>
      <c r="C12" s="77" t="s">
        <v>69</v>
      </c>
      <c r="D12" s="55"/>
      <c r="E12" s="55"/>
      <c r="F12" s="103"/>
      <c r="G12" s="53">
        <v>41000</v>
      </c>
      <c r="H12" s="245"/>
      <c r="I12" s="459">
        <f>+H12-'Sch 4'!G33</f>
        <v>0</v>
      </c>
    </row>
    <row r="13" spans="1:13" ht="15" customHeight="1">
      <c r="A13" s="61"/>
      <c r="B13" s="145"/>
      <c r="C13" s="77" t="s">
        <v>70</v>
      </c>
      <c r="D13" s="55"/>
      <c r="E13" s="55"/>
      <c r="F13" s="103"/>
      <c r="G13" s="53">
        <v>41500</v>
      </c>
      <c r="H13" s="246"/>
    </row>
    <row r="14" spans="1:13" ht="15" customHeight="1">
      <c r="A14" s="61"/>
      <c r="B14" s="145"/>
      <c r="C14" s="77" t="s">
        <v>193</v>
      </c>
      <c r="D14" s="55"/>
      <c r="E14" s="55"/>
      <c r="F14" s="103"/>
      <c r="G14" s="235">
        <v>42100</v>
      </c>
      <c r="H14" s="246"/>
    </row>
    <row r="15" spans="1:13" ht="15" customHeight="1">
      <c r="A15" s="61"/>
      <c r="B15" s="145"/>
      <c r="C15" s="77" t="s">
        <v>63</v>
      </c>
      <c r="D15" s="55"/>
      <c r="E15" s="55"/>
      <c r="F15" s="103"/>
      <c r="G15" s="53">
        <v>42200</v>
      </c>
      <c r="H15" s="246"/>
    </row>
    <row r="16" spans="1:13" ht="15" customHeight="1">
      <c r="A16" s="61"/>
      <c r="B16" s="145"/>
      <c r="C16" s="77" t="s">
        <v>71</v>
      </c>
      <c r="D16" s="55"/>
      <c r="E16" s="55"/>
      <c r="F16" s="103"/>
      <c r="G16" s="53">
        <v>43000</v>
      </c>
      <c r="H16" s="246"/>
    </row>
    <row r="17" spans="1:8" ht="15" customHeight="1">
      <c r="A17" s="61"/>
      <c r="B17" s="145"/>
      <c r="C17" s="77" t="s">
        <v>72</v>
      </c>
      <c r="D17" s="55"/>
      <c r="E17" s="55"/>
      <c r="F17" s="103"/>
      <c r="G17" s="53">
        <v>44000</v>
      </c>
      <c r="H17" s="246"/>
    </row>
    <row r="18" spans="1:8" ht="15" customHeight="1">
      <c r="A18" s="61"/>
      <c r="B18" s="145"/>
      <c r="C18" s="77" t="s">
        <v>73</v>
      </c>
      <c r="D18" s="55"/>
      <c r="E18" s="55"/>
      <c r="F18" s="103"/>
      <c r="G18" s="53">
        <v>45000</v>
      </c>
      <c r="H18" s="246"/>
    </row>
    <row r="19" spans="1:8" ht="15" customHeight="1">
      <c r="A19" s="61"/>
      <c r="B19" s="145"/>
      <c r="C19" s="77" t="s">
        <v>74</v>
      </c>
      <c r="D19" s="55"/>
      <c r="E19" s="55"/>
      <c r="F19" s="103"/>
      <c r="G19" s="53">
        <v>45005</v>
      </c>
      <c r="H19" s="246"/>
    </row>
    <row r="20" spans="1:8" ht="15" customHeight="1">
      <c r="A20" s="61"/>
      <c r="B20" s="145"/>
      <c r="C20" s="77" t="s">
        <v>75</v>
      </c>
      <c r="D20" s="55"/>
      <c r="E20" s="55"/>
      <c r="F20" s="103"/>
      <c r="G20" s="53">
        <v>46000</v>
      </c>
      <c r="H20" s="246"/>
    </row>
    <row r="21" spans="1:8" ht="15" customHeight="1">
      <c r="A21" s="78"/>
      <c r="B21" s="146"/>
      <c r="C21" s="77" t="s">
        <v>64</v>
      </c>
      <c r="D21" s="55"/>
      <c r="E21" s="55"/>
      <c r="F21" s="103"/>
      <c r="G21" s="53">
        <v>46109</v>
      </c>
      <c r="H21" s="246"/>
    </row>
    <row r="22" spans="1:8" ht="15" customHeight="1">
      <c r="A22" s="61"/>
      <c r="B22" s="145"/>
      <c r="C22" s="77" t="s">
        <v>76</v>
      </c>
      <c r="D22" s="55"/>
      <c r="E22" s="55"/>
      <c r="F22" s="103"/>
      <c r="G22" s="53">
        <v>46009</v>
      </c>
      <c r="H22" s="246"/>
    </row>
    <row r="23" spans="1:8" ht="15" customHeight="1">
      <c r="A23" s="61"/>
      <c r="B23" s="145"/>
      <c r="C23" s="77" t="s">
        <v>77</v>
      </c>
      <c r="D23" s="55"/>
      <c r="E23" s="55"/>
      <c r="F23" s="103"/>
      <c r="G23" s="53">
        <v>47000</v>
      </c>
      <c r="H23" s="246"/>
    </row>
    <row r="24" spans="1:8" ht="15" customHeight="1">
      <c r="A24" s="61"/>
      <c r="B24" s="145"/>
      <c r="C24" s="77" t="s">
        <v>78</v>
      </c>
      <c r="D24" s="55"/>
      <c r="E24" s="55"/>
      <c r="F24" s="103"/>
      <c r="G24" s="53">
        <v>47005</v>
      </c>
      <c r="H24" s="246"/>
    </row>
    <row r="25" spans="1:8" ht="15" customHeight="1">
      <c r="A25" s="61"/>
      <c r="B25" s="145"/>
      <c r="C25" s="77" t="s">
        <v>79</v>
      </c>
      <c r="D25" s="55"/>
      <c r="E25" s="55"/>
      <c r="F25" s="103"/>
      <c r="G25" s="53">
        <v>48000</v>
      </c>
      <c r="H25" s="246"/>
    </row>
    <row r="26" spans="1:8" ht="15" customHeight="1">
      <c r="A26" s="61"/>
      <c r="B26" s="145"/>
      <c r="C26" s="77" t="s">
        <v>68</v>
      </c>
      <c r="D26" s="55"/>
      <c r="E26" s="55"/>
      <c r="F26" s="103"/>
      <c r="G26" s="53">
        <v>49000</v>
      </c>
      <c r="H26" s="246"/>
    </row>
    <row r="27" spans="1:8" ht="15" customHeight="1">
      <c r="A27" s="61"/>
      <c r="B27" s="145"/>
      <c r="C27" s="77" t="s">
        <v>80</v>
      </c>
      <c r="D27" s="55"/>
      <c r="E27" s="55"/>
      <c r="F27" s="103"/>
      <c r="G27" s="53">
        <v>49500</v>
      </c>
      <c r="H27" s="247"/>
    </row>
    <row r="28" spans="1:8" ht="15" customHeight="1">
      <c r="A28" s="61"/>
      <c r="B28" s="145"/>
      <c r="C28" s="77" t="s">
        <v>149</v>
      </c>
      <c r="D28" s="55"/>
      <c r="E28" s="55"/>
      <c r="F28" s="103" t="s">
        <v>142</v>
      </c>
      <c r="G28" s="53"/>
      <c r="H28" s="119">
        <f>SUM(H12:H27)</f>
        <v>0</v>
      </c>
    </row>
    <row r="29" spans="1:8" ht="15" customHeight="1">
      <c r="A29" s="56"/>
      <c r="B29" s="147"/>
      <c r="C29" s="57"/>
      <c r="D29" s="55"/>
      <c r="E29" s="55"/>
      <c r="F29" s="103"/>
      <c r="G29" s="53"/>
      <c r="H29" s="120"/>
    </row>
    <row r="30" spans="1:8" ht="15" customHeight="1">
      <c r="A30" s="166" t="s">
        <v>8</v>
      </c>
      <c r="B30" s="167"/>
      <c r="C30" s="168"/>
      <c r="D30" s="169"/>
      <c r="E30" s="169"/>
      <c r="F30" s="103"/>
      <c r="G30" s="53"/>
      <c r="H30" s="120"/>
    </row>
    <row r="31" spans="1:8" ht="15" customHeight="1">
      <c r="A31" s="61"/>
      <c r="B31" s="145"/>
      <c r="C31" s="77" t="s">
        <v>81</v>
      </c>
      <c r="D31" s="55"/>
      <c r="E31" s="55"/>
      <c r="F31" s="103"/>
      <c r="G31" s="53">
        <v>50000</v>
      </c>
      <c r="H31" s="246"/>
    </row>
    <row r="32" spans="1:8" ht="15" customHeight="1">
      <c r="A32" s="61"/>
      <c r="B32" s="145"/>
      <c r="C32" s="77" t="s">
        <v>82</v>
      </c>
      <c r="D32" s="55"/>
      <c r="E32" s="55"/>
      <c r="F32" s="103"/>
      <c r="G32" s="53">
        <v>52000</v>
      </c>
      <c r="H32" s="246"/>
    </row>
    <row r="33" spans="1:243" ht="15" customHeight="1">
      <c r="A33" s="61"/>
      <c r="B33" s="145"/>
      <c r="C33" s="77" t="s">
        <v>83</v>
      </c>
      <c r="D33" s="55"/>
      <c r="E33" s="55"/>
      <c r="F33" s="103"/>
      <c r="G33" s="53">
        <v>54000</v>
      </c>
      <c r="H33" s="246"/>
    </row>
    <row r="34" spans="1:243" ht="15" customHeight="1">
      <c r="A34" s="61"/>
      <c r="B34" s="145"/>
      <c r="C34" s="77" t="s">
        <v>84</v>
      </c>
      <c r="D34" s="55"/>
      <c r="E34" s="55"/>
      <c r="F34" s="103"/>
      <c r="G34" s="53">
        <v>56000</v>
      </c>
      <c r="H34" s="246"/>
    </row>
    <row r="35" spans="1:243" ht="15" customHeight="1">
      <c r="A35" s="61"/>
      <c r="B35" s="145"/>
      <c r="C35" s="77" t="s">
        <v>77</v>
      </c>
      <c r="D35" s="55"/>
      <c r="E35" s="55"/>
      <c r="F35" s="103"/>
      <c r="G35" s="53">
        <v>57000</v>
      </c>
      <c r="H35" s="246"/>
    </row>
    <row r="36" spans="1:243" ht="15" customHeight="1">
      <c r="A36" s="61"/>
      <c r="B36" s="145"/>
      <c r="C36" s="77" t="s">
        <v>78</v>
      </c>
      <c r="D36" s="55"/>
      <c r="E36" s="55"/>
      <c r="F36" s="103"/>
      <c r="G36" s="53">
        <v>57005</v>
      </c>
      <c r="H36" s="246"/>
    </row>
    <row r="37" spans="1:243" ht="15" customHeight="1">
      <c r="A37" s="61"/>
      <c r="B37" s="145"/>
      <c r="C37" s="77" t="s">
        <v>85</v>
      </c>
      <c r="D37" s="55"/>
      <c r="E37" s="55"/>
      <c r="F37" s="103"/>
      <c r="G37" s="53">
        <v>58000</v>
      </c>
      <c r="H37" s="246"/>
    </row>
    <row r="38" spans="1:243" ht="15" customHeight="1">
      <c r="A38" s="61"/>
      <c r="B38" s="145"/>
      <c r="C38" s="77" t="s">
        <v>71</v>
      </c>
      <c r="D38" s="55"/>
      <c r="E38" s="55"/>
      <c r="F38" s="103"/>
      <c r="G38" s="53">
        <v>63000</v>
      </c>
      <c r="H38" s="246"/>
    </row>
    <row r="39" spans="1:243" ht="15" customHeight="1">
      <c r="A39" s="61"/>
      <c r="B39" s="145"/>
      <c r="C39" s="77" t="s">
        <v>72</v>
      </c>
      <c r="D39" s="55"/>
      <c r="E39" s="55"/>
      <c r="F39" s="103"/>
      <c r="G39" s="53">
        <v>64000</v>
      </c>
      <c r="H39" s="246"/>
    </row>
    <row r="40" spans="1:243" ht="15" customHeight="1">
      <c r="A40" s="61"/>
      <c r="B40" s="145"/>
      <c r="C40" s="77" t="s">
        <v>86</v>
      </c>
      <c r="D40" s="55"/>
      <c r="E40" s="55"/>
      <c r="F40" s="103"/>
      <c r="G40" s="53">
        <v>65000</v>
      </c>
      <c r="H40" s="246"/>
    </row>
    <row r="41" spans="1:243" ht="15" customHeight="1">
      <c r="A41" s="61"/>
      <c r="B41" s="145"/>
      <c r="C41" s="77" t="s">
        <v>87</v>
      </c>
      <c r="D41" s="55"/>
      <c r="E41" s="55"/>
      <c r="F41" s="103"/>
      <c r="G41" s="53">
        <v>65005</v>
      </c>
      <c r="H41" s="246"/>
    </row>
    <row r="42" spans="1:243" ht="15" customHeight="1">
      <c r="A42" s="61"/>
      <c r="B42" s="145"/>
      <c r="C42" s="77" t="s">
        <v>88</v>
      </c>
      <c r="D42" s="55"/>
      <c r="E42" s="55"/>
      <c r="F42" s="103"/>
      <c r="G42" s="53">
        <v>66000</v>
      </c>
      <c r="H42" s="246"/>
    </row>
    <row r="43" spans="1:243" ht="15" customHeight="1">
      <c r="A43" s="78"/>
      <c r="B43" s="146"/>
      <c r="C43" s="77" t="s">
        <v>64</v>
      </c>
      <c r="D43" s="55"/>
      <c r="E43" s="55"/>
      <c r="F43" s="103"/>
      <c r="G43" s="53">
        <v>66109</v>
      </c>
      <c r="H43" s="246"/>
    </row>
    <row r="44" spans="1:243" ht="15" customHeight="1">
      <c r="A44" s="61"/>
      <c r="B44" s="145"/>
      <c r="C44" s="77" t="s">
        <v>89</v>
      </c>
      <c r="D44" s="55"/>
      <c r="E44" s="55"/>
      <c r="F44" s="103"/>
      <c r="G44" s="53">
        <v>66009</v>
      </c>
      <c r="H44" s="246"/>
    </row>
    <row r="45" spans="1:243" ht="15" customHeight="1">
      <c r="A45" s="61"/>
      <c r="B45" s="145"/>
      <c r="C45" s="77" t="s">
        <v>90</v>
      </c>
      <c r="D45" s="55"/>
      <c r="E45" s="55"/>
      <c r="F45" s="103"/>
      <c r="G45" s="53">
        <v>72300</v>
      </c>
      <c r="H45" s="246"/>
    </row>
    <row r="46" spans="1:243" s="7" customFormat="1" ht="15" customHeight="1">
      <c r="A46" s="58"/>
      <c r="B46" s="10"/>
      <c r="C46" s="79" t="s">
        <v>91</v>
      </c>
      <c r="D46" s="59"/>
      <c r="E46" s="59"/>
      <c r="F46" s="104"/>
      <c r="G46" s="60">
        <v>80000</v>
      </c>
      <c r="H46" s="24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</row>
    <row r="47" spans="1:243" ht="15" customHeight="1">
      <c r="A47" s="61"/>
      <c r="B47" s="145"/>
      <c r="C47" s="77" t="s">
        <v>92</v>
      </c>
      <c r="D47" s="55"/>
      <c r="E47" s="55"/>
      <c r="F47" s="103"/>
      <c r="G47" s="53">
        <v>85000</v>
      </c>
      <c r="H47" s="246"/>
    </row>
    <row r="48" spans="1:243" ht="15" customHeight="1">
      <c r="A48" s="61"/>
      <c r="B48" s="145"/>
      <c r="C48" s="77" t="s">
        <v>93</v>
      </c>
      <c r="D48" s="55"/>
      <c r="E48" s="55"/>
      <c r="F48" s="103"/>
      <c r="G48" s="53">
        <v>94000</v>
      </c>
      <c r="H48" s="247"/>
    </row>
    <row r="49" spans="1:8" ht="15" customHeight="1">
      <c r="A49" s="61"/>
      <c r="B49" s="145"/>
      <c r="C49" s="77" t="s">
        <v>150</v>
      </c>
      <c r="D49" s="55"/>
      <c r="E49" s="55"/>
      <c r="F49" s="103" t="s">
        <v>142</v>
      </c>
      <c r="G49" s="53"/>
      <c r="H49" s="119">
        <f>SUM(H31:H48)</f>
        <v>0</v>
      </c>
    </row>
    <row r="50" spans="1:8" ht="15" customHeight="1">
      <c r="A50" s="56"/>
      <c r="B50" s="148"/>
      <c r="C50" s="118"/>
      <c r="D50" s="55"/>
      <c r="E50" s="55"/>
      <c r="F50" s="103"/>
      <c r="G50" s="53"/>
      <c r="H50" s="120"/>
    </row>
    <row r="51" spans="1:8" ht="15" customHeight="1">
      <c r="A51" s="166" t="s">
        <v>304</v>
      </c>
      <c r="B51" s="167"/>
      <c r="C51" s="169"/>
      <c r="D51" s="169"/>
      <c r="E51" s="169"/>
      <c r="F51" s="103"/>
      <c r="G51" s="53"/>
      <c r="H51" s="240">
        <f>H28-H49</f>
        <v>0</v>
      </c>
    </row>
    <row r="52" spans="1:8" ht="15" customHeight="1">
      <c r="A52" s="78"/>
      <c r="B52" s="146"/>
      <c r="C52" s="55" t="s">
        <v>302</v>
      </c>
      <c r="D52" s="55"/>
      <c r="E52" s="55"/>
      <c r="F52" s="105" t="s">
        <v>143</v>
      </c>
      <c r="G52" s="53">
        <v>90000</v>
      </c>
      <c r="H52" s="246"/>
    </row>
    <row r="53" spans="1:8" ht="15" customHeight="1">
      <c r="A53" s="78"/>
      <c r="B53" s="146"/>
      <c r="C53" s="55" t="s">
        <v>301</v>
      </c>
      <c r="D53" s="55"/>
      <c r="E53" s="55"/>
      <c r="F53" s="105" t="s">
        <v>143</v>
      </c>
      <c r="G53" s="53">
        <v>90010</v>
      </c>
      <c r="H53" s="246"/>
    </row>
    <row r="54" spans="1:8" ht="15" customHeight="1">
      <c r="A54" s="306"/>
      <c r="B54" s="307"/>
      <c r="C54" s="308" t="s">
        <v>212</v>
      </c>
      <c r="D54" s="308"/>
      <c r="E54" s="308"/>
      <c r="F54" s="309" t="s">
        <v>142</v>
      </c>
      <c r="G54" s="310">
        <v>96000</v>
      </c>
      <c r="H54" s="311"/>
    </row>
    <row r="55" spans="1:8" ht="15" customHeight="1">
      <c r="A55" s="306"/>
      <c r="B55" s="307"/>
      <c r="C55" s="308" t="s">
        <v>251</v>
      </c>
      <c r="D55" s="308"/>
      <c r="E55" s="308"/>
      <c r="F55" s="309" t="s">
        <v>142</v>
      </c>
      <c r="G55" s="310">
        <v>96010</v>
      </c>
      <c r="H55" s="311"/>
    </row>
    <row r="56" spans="1:8" ht="15" customHeight="1">
      <c r="A56" s="166" t="s">
        <v>303</v>
      </c>
      <c r="B56" s="167"/>
      <c r="C56" s="169"/>
      <c r="D56" s="169"/>
      <c r="E56" s="169"/>
      <c r="F56" s="103"/>
      <c r="G56" s="53"/>
      <c r="H56" s="240">
        <f>H51-SUM(H52:H55)</f>
        <v>0</v>
      </c>
    </row>
    <row r="57" spans="1:8" ht="15" customHeight="1">
      <c r="A57" s="61" t="s">
        <v>144</v>
      </c>
      <c r="B57" s="145"/>
      <c r="C57" s="57"/>
      <c r="D57" s="55"/>
      <c r="E57" s="55"/>
      <c r="F57" s="103" t="s">
        <v>145</v>
      </c>
      <c r="G57" s="43">
        <v>31200</v>
      </c>
      <c r="H57" s="120">
        <f>'Pg 1'!J21</f>
        <v>0</v>
      </c>
    </row>
    <row r="58" spans="1:8" ht="15" customHeight="1">
      <c r="A58" s="61" t="s">
        <v>203</v>
      </c>
      <c r="B58" s="61"/>
      <c r="C58" s="61"/>
      <c r="D58" s="55"/>
      <c r="E58" s="55"/>
      <c r="F58" s="103" t="s">
        <v>145</v>
      </c>
      <c r="G58" s="290">
        <v>31300</v>
      </c>
      <c r="H58" s="120">
        <f>'Pg 1'!J22</f>
        <v>0</v>
      </c>
    </row>
    <row r="59" spans="1:8" ht="15" customHeight="1">
      <c r="A59" s="61" t="s">
        <v>209</v>
      </c>
      <c r="B59" s="145"/>
      <c r="C59" s="57"/>
      <c r="D59" s="55"/>
      <c r="E59" s="55"/>
      <c r="F59" s="103" t="s">
        <v>145</v>
      </c>
      <c r="G59" s="290">
        <v>31900</v>
      </c>
      <c r="H59" s="120">
        <f>'Pg 1'!J23</f>
        <v>0</v>
      </c>
    </row>
    <row r="60" spans="1:8" ht="15" customHeight="1">
      <c r="A60" s="61" t="s">
        <v>146</v>
      </c>
      <c r="B60" s="145"/>
      <c r="C60" s="57"/>
      <c r="D60" s="55"/>
      <c r="E60" s="55"/>
      <c r="F60" s="103" t="s">
        <v>145</v>
      </c>
      <c r="G60" s="53" t="s">
        <v>97</v>
      </c>
      <c r="H60" s="120">
        <f>+'Pg 1'!J24+'Pg 1'!J26+'Pg 1'!J30</f>
        <v>0</v>
      </c>
    </row>
    <row r="61" spans="1:8" ht="15" customHeight="1">
      <c r="A61" s="166" t="s">
        <v>305</v>
      </c>
      <c r="B61" s="167"/>
      <c r="C61" s="169"/>
      <c r="D61" s="169"/>
      <c r="E61" s="169"/>
      <c r="F61" s="103"/>
      <c r="G61" s="53"/>
      <c r="H61" s="240">
        <f>H51+H57+H60+H59+H58</f>
        <v>0</v>
      </c>
    </row>
    <row r="62" spans="1:8" ht="15" customHeight="1">
      <c r="A62" s="166" t="s">
        <v>306</v>
      </c>
      <c r="B62" s="167"/>
      <c r="C62" s="169"/>
      <c r="D62" s="169"/>
      <c r="E62" s="169"/>
      <c r="F62" s="103"/>
      <c r="G62" s="53"/>
      <c r="H62" s="239" t="e">
        <f>(H61/H28)</f>
        <v>#DIV/0!</v>
      </c>
    </row>
    <row r="63" spans="1:8" ht="15" customHeight="1">
      <c r="A63" s="166" t="s">
        <v>307</v>
      </c>
      <c r="B63" s="167"/>
      <c r="C63" s="169"/>
      <c r="D63" s="169"/>
      <c r="E63" s="169"/>
      <c r="F63" s="103"/>
      <c r="G63" s="53"/>
      <c r="H63" s="240">
        <f>H56+H57+H60+H59+H58</f>
        <v>0</v>
      </c>
    </row>
    <row r="64" spans="1:8" ht="15" customHeight="1" thickBot="1">
      <c r="A64" s="170" t="s">
        <v>308</v>
      </c>
      <c r="B64" s="171"/>
      <c r="C64" s="172"/>
      <c r="D64" s="172"/>
      <c r="E64" s="172"/>
      <c r="F64" s="106"/>
      <c r="G64" s="124"/>
      <c r="H64" s="238" t="e">
        <f>(H63/H28)</f>
        <v>#DIV/0!</v>
      </c>
    </row>
    <row r="65" spans="2:3" ht="13.8" thickTop="1">
      <c r="B65" s="292"/>
      <c r="C65" s="233" t="s">
        <v>254</v>
      </c>
    </row>
  </sheetData>
  <printOptions horizontalCentered="1"/>
  <pageMargins left="0.25" right="0.25" top="0.25" bottom="0.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87"/>
  <sheetViews>
    <sheetView topLeftCell="A40" zoomScaleNormal="100" workbookViewId="0">
      <selection activeCell="G6" sqref="G6"/>
    </sheetView>
  </sheetViews>
  <sheetFormatPr defaultColWidth="9.109375" defaultRowHeight="13.2"/>
  <cols>
    <col min="1" max="6" width="3.88671875" style="5" customWidth="1"/>
    <col min="7" max="7" width="42.109375" style="5" customWidth="1"/>
    <col min="8" max="8" width="9.5546875" style="5" bestFit="1" customWidth="1"/>
    <col min="9" max="9" width="20.6640625" style="98" customWidth="1"/>
    <col min="10" max="10" width="16.5546875" style="15" customWidth="1"/>
    <col min="11" max="11" width="16.5546875" style="5" customWidth="1"/>
    <col min="12" max="16384" width="9.109375" style="5"/>
  </cols>
  <sheetData>
    <row r="1" spans="1:14" ht="5.25" customHeight="1" thickTop="1">
      <c r="A1" s="503"/>
      <c r="B1" s="504"/>
      <c r="C1" s="504"/>
      <c r="D1" s="504"/>
      <c r="E1" s="504"/>
      <c r="F1" s="504"/>
      <c r="G1" s="504"/>
      <c r="H1" s="504"/>
      <c r="I1" s="144"/>
      <c r="J1" s="515"/>
      <c r="K1" s="505"/>
      <c r="L1" s="7"/>
      <c r="M1" s="7"/>
      <c r="N1" s="7"/>
    </row>
    <row r="2" spans="1:14" s="473" customFormat="1" ht="12" customHeight="1">
      <c r="A2" s="492" t="s">
        <v>160</v>
      </c>
      <c r="B2" s="476"/>
      <c r="C2" s="476"/>
      <c r="D2" s="506" t="str">
        <f>'Pg 1'!D2</f>
        <v>&lt;Enter Fair Name&gt;</v>
      </c>
      <c r="E2" s="493"/>
      <c r="F2" s="493"/>
      <c r="G2" s="493"/>
      <c r="H2" s="476"/>
      <c r="I2" s="476"/>
      <c r="J2" s="476"/>
      <c r="K2" s="480" t="s">
        <v>272</v>
      </c>
      <c r="L2" s="476"/>
      <c r="M2" s="476"/>
      <c r="N2" s="475"/>
    </row>
    <row r="3" spans="1:14" s="473" customFormat="1" ht="12" customHeight="1">
      <c r="A3" s="492" t="s">
        <v>275</v>
      </c>
      <c r="C3" s="506" t="str">
        <f>'Pg 1'!D3</f>
        <v>&lt;Enter City&gt;</v>
      </c>
      <c r="D3" s="493"/>
      <c r="E3" s="493"/>
      <c r="F3" s="491"/>
      <c r="G3" s="491"/>
      <c r="H3" s="476"/>
      <c r="I3" s="476"/>
      <c r="J3" s="476"/>
      <c r="K3" s="480" t="s">
        <v>273</v>
      </c>
      <c r="N3" s="474"/>
    </row>
    <row r="4" spans="1:14" s="473" customFormat="1" ht="12" customHeight="1">
      <c r="A4" s="479"/>
      <c r="B4" s="476"/>
      <c r="C4" s="476"/>
      <c r="D4" s="476"/>
      <c r="E4" s="476"/>
      <c r="F4" s="476"/>
      <c r="G4" s="476"/>
      <c r="H4" s="476"/>
      <c r="I4" s="476"/>
      <c r="J4" s="476"/>
      <c r="K4" s="480" t="s">
        <v>274</v>
      </c>
      <c r="N4" s="474"/>
    </row>
    <row r="5" spans="1:14" s="473" customFormat="1" ht="12" customHeight="1">
      <c r="A5" s="479"/>
      <c r="B5" s="476"/>
      <c r="C5" s="476"/>
      <c r="D5" s="476"/>
      <c r="E5" s="476"/>
      <c r="F5" s="476"/>
      <c r="G5" s="476"/>
      <c r="H5" s="476"/>
      <c r="I5" s="476"/>
      <c r="J5" s="476"/>
      <c r="K5" s="480" t="s">
        <v>321</v>
      </c>
      <c r="N5" s="474"/>
    </row>
    <row r="6" spans="1:14" ht="12" customHeight="1">
      <c r="A6" s="62"/>
      <c r="B6" s="7"/>
      <c r="C6" s="7"/>
      <c r="D6" s="7"/>
      <c r="E6" s="7"/>
      <c r="F6" s="7"/>
      <c r="G6" s="7"/>
      <c r="H6" s="7"/>
      <c r="I6" s="321"/>
      <c r="J6" s="509"/>
      <c r="K6" s="480" t="s">
        <v>22</v>
      </c>
    </row>
    <row r="7" spans="1:14" ht="12" customHeight="1">
      <c r="A7" s="62"/>
      <c r="B7" s="7"/>
      <c r="C7" s="7"/>
      <c r="D7" s="7"/>
      <c r="E7" s="7"/>
      <c r="F7" s="7"/>
      <c r="G7" s="498"/>
      <c r="H7" s="510" t="s">
        <v>292</v>
      </c>
      <c r="I7" s="510"/>
      <c r="J7" s="509"/>
      <c r="K7" s="480"/>
    </row>
    <row r="8" spans="1:14" ht="7.5" customHeight="1" thickBot="1">
      <c r="A8" s="511"/>
      <c r="B8" s="63"/>
      <c r="C8" s="63"/>
      <c r="D8" s="63"/>
      <c r="E8" s="63"/>
      <c r="F8" s="63"/>
      <c r="G8" s="512"/>
      <c r="H8" s="501"/>
      <c r="I8" s="513"/>
      <c r="J8" s="63"/>
      <c r="K8" s="514"/>
    </row>
    <row r="9" spans="1:14" ht="27.75" customHeight="1" thickTop="1">
      <c r="A9" s="189" t="s">
        <v>23</v>
      </c>
      <c r="B9" s="190"/>
      <c r="C9" s="190"/>
      <c r="D9" s="190"/>
      <c r="E9" s="190"/>
      <c r="F9" s="190"/>
      <c r="G9" s="190"/>
      <c r="H9" s="190"/>
      <c r="I9" s="201" t="s">
        <v>112</v>
      </c>
      <c r="J9" s="201"/>
      <c r="K9" s="281" t="s">
        <v>294</v>
      </c>
    </row>
    <row r="10" spans="1:14" ht="14.1" customHeight="1">
      <c r="A10" s="187" t="s">
        <v>24</v>
      </c>
      <c r="B10" s="188"/>
      <c r="C10" s="188"/>
      <c r="D10" s="188"/>
      <c r="E10" s="188"/>
      <c r="F10" s="188"/>
      <c r="G10" s="169"/>
      <c r="H10" s="169"/>
      <c r="I10" s="125"/>
      <c r="J10" s="126"/>
      <c r="K10" s="129"/>
    </row>
    <row r="11" spans="1:14" ht="14.1" customHeight="1">
      <c r="A11" s="130" t="s">
        <v>162</v>
      </c>
      <c r="B11" s="77"/>
      <c r="C11" s="77"/>
      <c r="D11" s="77"/>
      <c r="E11" s="77"/>
      <c r="F11" s="77"/>
      <c r="G11" s="55"/>
      <c r="H11" s="55"/>
      <c r="I11" s="54" t="s">
        <v>113</v>
      </c>
      <c r="J11" s="248"/>
      <c r="K11" s="421"/>
    </row>
    <row r="12" spans="1:14" ht="14.1" customHeight="1">
      <c r="A12" s="130" t="s">
        <v>163</v>
      </c>
      <c r="B12" s="77"/>
      <c r="C12" s="77"/>
      <c r="D12" s="77"/>
      <c r="E12" s="77"/>
      <c r="F12" s="77"/>
      <c r="G12" s="55"/>
      <c r="H12" s="55"/>
      <c r="I12" s="54">
        <v>11000</v>
      </c>
      <c r="J12" s="373"/>
      <c r="K12" s="422"/>
    </row>
    <row r="13" spans="1:14" ht="14.1" customHeight="1">
      <c r="A13" s="130"/>
      <c r="B13" s="55" t="s">
        <v>164</v>
      </c>
      <c r="C13" s="55"/>
      <c r="D13" s="77"/>
      <c r="E13" s="149"/>
      <c r="F13" s="149"/>
      <c r="H13" s="55"/>
      <c r="I13" s="54"/>
      <c r="J13" s="423"/>
      <c r="K13" s="249">
        <f>SUM(J11:J12)</f>
        <v>0</v>
      </c>
    </row>
    <row r="14" spans="1:14" ht="14.1" customHeight="1">
      <c r="A14" s="130" t="s">
        <v>130</v>
      </c>
      <c r="B14" s="77"/>
      <c r="C14" s="77"/>
      <c r="D14" s="77"/>
      <c r="E14" s="77"/>
      <c r="F14" s="77"/>
      <c r="G14" s="55"/>
      <c r="H14" s="55"/>
      <c r="I14" s="54" t="s">
        <v>114</v>
      </c>
      <c r="J14" s="424"/>
      <c r="K14" s="250"/>
    </row>
    <row r="15" spans="1:14" ht="14.1" customHeight="1">
      <c r="A15" s="130" t="s">
        <v>115</v>
      </c>
      <c r="B15" s="77"/>
      <c r="C15" s="77"/>
      <c r="D15" s="77"/>
      <c r="E15" s="77"/>
      <c r="F15" s="77"/>
      <c r="G15" s="55"/>
      <c r="H15" s="55"/>
      <c r="I15" s="54">
        <v>14300</v>
      </c>
      <c r="J15" s="424"/>
      <c r="K15" s="250"/>
    </row>
    <row r="16" spans="1:14" ht="14.1" customHeight="1">
      <c r="A16" s="130" t="s">
        <v>117</v>
      </c>
      <c r="B16" s="77"/>
      <c r="C16" s="77"/>
      <c r="D16" s="77"/>
      <c r="E16" s="77"/>
      <c r="F16" s="77"/>
      <c r="G16" s="55"/>
      <c r="H16" s="55"/>
      <c r="I16" s="127" t="s">
        <v>116</v>
      </c>
      <c r="J16" s="424"/>
      <c r="K16" s="250"/>
    </row>
    <row r="17" spans="1:13" ht="14.1" customHeight="1">
      <c r="A17" s="130" t="s">
        <v>334</v>
      </c>
      <c r="B17" s="77"/>
      <c r="C17" s="77"/>
      <c r="D17" s="77"/>
      <c r="E17" s="77"/>
      <c r="F17" s="77"/>
      <c r="G17" s="55"/>
      <c r="H17" s="55"/>
      <c r="I17" s="127"/>
      <c r="J17" s="424"/>
      <c r="K17" s="421"/>
    </row>
    <row r="18" spans="1:13" ht="14.1" customHeight="1">
      <c r="A18" s="130" t="s">
        <v>152</v>
      </c>
      <c r="C18" s="77"/>
      <c r="D18" s="77"/>
      <c r="E18" s="77"/>
      <c r="F18" s="77"/>
      <c r="G18" s="77"/>
      <c r="H18" s="55"/>
      <c r="I18" s="127"/>
      <c r="J18" s="646"/>
      <c r="K18" s="425"/>
    </row>
    <row r="19" spans="1:13" ht="14.1" customHeight="1">
      <c r="A19" s="130"/>
      <c r="B19" s="77" t="s">
        <v>118</v>
      </c>
      <c r="C19" s="77"/>
      <c r="D19" s="77"/>
      <c r="E19" s="77"/>
      <c r="F19" s="77"/>
      <c r="G19" s="77"/>
      <c r="H19" s="55"/>
      <c r="I19" s="54">
        <v>19000</v>
      </c>
      <c r="J19" s="373"/>
      <c r="K19" s="425"/>
    </row>
    <row r="20" spans="1:13" ht="14.1" customHeight="1">
      <c r="A20" s="130"/>
      <c r="B20" s="77" t="s">
        <v>105</v>
      </c>
      <c r="C20" s="77"/>
      <c r="D20" s="77"/>
      <c r="E20" s="77"/>
      <c r="F20" s="77"/>
      <c r="G20" s="77"/>
      <c r="H20" s="55"/>
      <c r="I20" s="54">
        <v>19100</v>
      </c>
      <c r="J20" s="373"/>
      <c r="K20" s="425"/>
    </row>
    <row r="21" spans="1:13" ht="14.1" customHeight="1">
      <c r="A21" s="130"/>
      <c r="B21" s="77" t="s">
        <v>104</v>
      </c>
      <c r="C21" s="77"/>
      <c r="D21" s="77"/>
      <c r="E21" s="77"/>
      <c r="F21" s="77"/>
      <c r="G21" s="77"/>
      <c r="H21" s="55"/>
      <c r="I21" s="54">
        <v>19200</v>
      </c>
      <c r="J21" s="373"/>
      <c r="K21" s="425"/>
    </row>
    <row r="22" spans="1:13" ht="14.1" customHeight="1">
      <c r="A22" s="130"/>
      <c r="C22" s="77" t="s">
        <v>184</v>
      </c>
      <c r="D22" s="77"/>
      <c r="E22" s="77"/>
      <c r="F22" s="77"/>
      <c r="G22" s="77"/>
      <c r="H22" s="55"/>
      <c r="I22" s="54">
        <v>19201</v>
      </c>
      <c r="J22" s="373"/>
      <c r="K22" s="425"/>
    </row>
    <row r="23" spans="1:13" ht="14.1" customHeight="1">
      <c r="A23" s="130"/>
      <c r="B23" s="77" t="s">
        <v>103</v>
      </c>
      <c r="C23" s="77"/>
      <c r="D23" s="77"/>
      <c r="E23" s="77"/>
      <c r="F23" s="77"/>
      <c r="G23" s="77"/>
      <c r="H23" s="55"/>
      <c r="I23" s="54">
        <v>19300</v>
      </c>
      <c r="J23" s="373"/>
      <c r="K23" s="425"/>
    </row>
    <row r="24" spans="1:13" ht="14.1" customHeight="1">
      <c r="A24" s="130"/>
      <c r="C24" s="77" t="s">
        <v>185</v>
      </c>
      <c r="D24" s="77"/>
      <c r="E24" s="77"/>
      <c r="F24" s="77"/>
      <c r="G24" s="77"/>
      <c r="H24" s="55"/>
      <c r="I24" s="54">
        <v>19301</v>
      </c>
      <c r="J24" s="373"/>
      <c r="K24" s="425"/>
    </row>
    <row r="25" spans="1:13" ht="14.1" customHeight="1">
      <c r="A25" s="130"/>
      <c r="B25" s="77" t="s">
        <v>119</v>
      </c>
      <c r="C25" s="77"/>
      <c r="D25" s="77"/>
      <c r="E25" s="77"/>
      <c r="F25" s="77"/>
      <c r="G25" s="77"/>
      <c r="H25" s="55"/>
      <c r="I25" s="54">
        <v>19400</v>
      </c>
      <c r="J25" s="373"/>
      <c r="K25" s="425"/>
    </row>
    <row r="26" spans="1:13" ht="14.1" customHeight="1">
      <c r="A26" s="130"/>
      <c r="B26" s="77"/>
      <c r="C26" s="77" t="s">
        <v>186</v>
      </c>
      <c r="D26" s="77"/>
      <c r="E26" s="77"/>
      <c r="F26" s="77"/>
      <c r="G26" s="77"/>
      <c r="H26" s="55"/>
      <c r="I26" s="54">
        <v>19401</v>
      </c>
      <c r="J26" s="373"/>
      <c r="K26" s="425"/>
    </row>
    <row r="27" spans="1:13" ht="14.1" customHeight="1">
      <c r="A27" s="130"/>
      <c r="B27" s="77"/>
      <c r="C27" s="77"/>
      <c r="D27" s="77" t="s">
        <v>189</v>
      </c>
      <c r="E27" s="77"/>
      <c r="F27" s="77"/>
      <c r="G27" s="77"/>
      <c r="H27" s="55"/>
      <c r="I27" s="54"/>
      <c r="J27" s="423"/>
      <c r="K27" s="376">
        <f>+J19+J20+J21+J23+J25</f>
        <v>0</v>
      </c>
    </row>
    <row r="28" spans="1:13" ht="14.1" customHeight="1">
      <c r="A28" s="130"/>
      <c r="B28" s="77"/>
      <c r="C28" s="77"/>
      <c r="D28" s="77" t="s">
        <v>190</v>
      </c>
      <c r="E28" s="77"/>
      <c r="F28" s="77"/>
      <c r="G28" s="77"/>
      <c r="H28" s="55"/>
      <c r="I28" s="54"/>
      <c r="J28" s="424"/>
      <c r="K28" s="376">
        <f>+J22+J24+J26</f>
        <v>0</v>
      </c>
    </row>
    <row r="29" spans="1:13" ht="14.1" customHeight="1">
      <c r="A29" s="130"/>
      <c r="B29" s="149"/>
      <c r="E29" s="55" t="s">
        <v>129</v>
      </c>
      <c r="F29" s="77"/>
      <c r="G29" s="77"/>
      <c r="H29" s="55"/>
      <c r="I29" s="54"/>
      <c r="J29" s="424"/>
      <c r="K29" s="376">
        <f>+K27+K28</f>
        <v>0</v>
      </c>
      <c r="L29" s="191"/>
    </row>
    <row r="30" spans="1:13" ht="14.1" customHeight="1">
      <c r="A30" s="130" t="s">
        <v>319</v>
      </c>
      <c r="B30" s="77"/>
      <c r="C30" s="77"/>
      <c r="D30" s="77"/>
      <c r="E30" s="77"/>
      <c r="F30" s="77"/>
      <c r="G30" s="77"/>
      <c r="H30" s="55"/>
      <c r="I30" s="54"/>
      <c r="J30" s="373"/>
      <c r="K30" s="131"/>
    </row>
    <row r="31" spans="1:13" ht="14.1" customHeight="1">
      <c r="A31" s="130"/>
      <c r="B31" s="77" t="s">
        <v>291</v>
      </c>
      <c r="C31" s="77"/>
      <c r="D31" s="77"/>
      <c r="E31" s="77"/>
      <c r="F31" s="77"/>
      <c r="G31" s="77"/>
      <c r="H31" s="55"/>
      <c r="I31" s="54">
        <v>19500</v>
      </c>
      <c r="J31" s="373"/>
      <c r="K31" s="421"/>
      <c r="M31" s="228"/>
    </row>
    <row r="32" spans="1:13" ht="14.1" customHeight="1">
      <c r="A32" s="130"/>
      <c r="B32" s="77"/>
      <c r="C32" s="77" t="s">
        <v>285</v>
      </c>
      <c r="D32" s="77"/>
      <c r="E32" s="77"/>
      <c r="F32" s="77"/>
      <c r="G32" s="77"/>
      <c r="H32" s="55"/>
      <c r="I32" s="54">
        <v>19501</v>
      </c>
      <c r="J32" s="373"/>
      <c r="K32" s="425"/>
      <c r="M32" s="228"/>
    </row>
    <row r="33" spans="1:13" ht="14.1" customHeight="1">
      <c r="A33" s="130"/>
      <c r="B33" s="77" t="s">
        <v>284</v>
      </c>
      <c r="C33" s="77"/>
      <c r="D33" s="77"/>
      <c r="E33" s="77"/>
      <c r="F33" s="77"/>
      <c r="G33" s="77"/>
      <c r="H33" s="55"/>
      <c r="I33" s="54">
        <v>19700</v>
      </c>
      <c r="J33" s="373"/>
      <c r="K33" s="425"/>
      <c r="M33" s="228"/>
    </row>
    <row r="34" spans="1:13" ht="14.1" customHeight="1">
      <c r="A34" s="130"/>
      <c r="B34" s="77"/>
      <c r="C34" s="77" t="s">
        <v>286</v>
      </c>
      <c r="D34" s="77"/>
      <c r="E34" s="77"/>
      <c r="F34" s="77"/>
      <c r="G34" s="77"/>
      <c r="H34" s="55"/>
      <c r="I34" s="54">
        <v>19701</v>
      </c>
      <c r="J34" s="373"/>
      <c r="K34" s="425"/>
      <c r="M34" s="228"/>
    </row>
    <row r="35" spans="1:13" ht="14.1" customHeight="1">
      <c r="A35" s="130"/>
      <c r="B35" s="77" t="s">
        <v>287</v>
      </c>
      <c r="C35" s="77"/>
      <c r="D35" s="77"/>
      <c r="E35" s="77"/>
      <c r="F35" s="77"/>
      <c r="G35" s="77"/>
      <c r="H35" s="55"/>
      <c r="I35" s="54">
        <v>19710</v>
      </c>
      <c r="J35" s="373"/>
      <c r="K35" s="425"/>
      <c r="M35" s="228"/>
    </row>
    <row r="36" spans="1:13" ht="14.1" customHeight="1">
      <c r="A36" s="130"/>
      <c r="B36" s="77"/>
      <c r="C36" s="77" t="s">
        <v>288</v>
      </c>
      <c r="D36" s="77"/>
      <c r="E36" s="77"/>
      <c r="F36" s="77"/>
      <c r="G36" s="77"/>
      <c r="H36" s="55"/>
      <c r="I36" s="54">
        <v>19711</v>
      </c>
      <c r="J36" s="373"/>
      <c r="K36" s="425"/>
      <c r="M36" s="228"/>
    </row>
    <row r="37" spans="1:13" ht="14.1" customHeight="1">
      <c r="A37" s="130"/>
      <c r="B37" s="77" t="s">
        <v>289</v>
      </c>
      <c r="C37" s="77"/>
      <c r="D37" s="77"/>
      <c r="E37" s="77"/>
      <c r="F37" s="77"/>
      <c r="G37" s="77"/>
      <c r="H37" s="55"/>
      <c r="I37" s="54">
        <v>19720</v>
      </c>
      <c r="J37" s="373"/>
      <c r="K37" s="425"/>
      <c r="M37" s="228"/>
    </row>
    <row r="38" spans="1:13" ht="14.1" customHeight="1">
      <c r="A38" s="130"/>
      <c r="B38" s="77"/>
      <c r="C38" s="77" t="s">
        <v>290</v>
      </c>
      <c r="D38" s="77"/>
      <c r="E38" s="77"/>
      <c r="F38" s="77"/>
      <c r="G38" s="77"/>
      <c r="H38" s="55"/>
      <c r="I38" s="54">
        <v>19721</v>
      </c>
      <c r="J38" s="373"/>
      <c r="K38" s="425"/>
      <c r="M38" s="228"/>
    </row>
    <row r="39" spans="1:13" ht="14.1" customHeight="1">
      <c r="A39" s="130"/>
      <c r="B39" s="77" t="s">
        <v>120</v>
      </c>
      <c r="C39" s="77"/>
      <c r="D39" s="77"/>
      <c r="E39" s="77"/>
      <c r="F39" s="77"/>
      <c r="G39" s="77"/>
      <c r="H39" s="55"/>
      <c r="I39" s="54">
        <v>19600</v>
      </c>
      <c r="J39" s="373"/>
      <c r="K39" s="425"/>
      <c r="M39" s="228"/>
    </row>
    <row r="40" spans="1:13" ht="14.1" customHeight="1">
      <c r="A40" s="130"/>
      <c r="B40" s="77"/>
      <c r="C40" s="77"/>
      <c r="D40" s="77" t="s">
        <v>335</v>
      </c>
      <c r="E40" s="77"/>
      <c r="F40" s="77"/>
      <c r="G40" s="77"/>
      <c r="H40" s="55"/>
      <c r="I40" s="54"/>
      <c r="J40" s="423"/>
      <c r="K40" s="376">
        <f>+J31+J33+J35+J37+J39</f>
        <v>0</v>
      </c>
      <c r="M40" s="228"/>
    </row>
    <row r="41" spans="1:13" ht="14.1" customHeight="1">
      <c r="A41" s="130"/>
      <c r="B41" s="77"/>
      <c r="C41" s="77"/>
      <c r="D41" s="77" t="s">
        <v>336</v>
      </c>
      <c r="E41" s="77"/>
      <c r="F41" s="77"/>
      <c r="G41" s="77"/>
      <c r="H41" s="55"/>
      <c r="I41" s="54"/>
      <c r="J41" s="423"/>
      <c r="K41" s="376">
        <f>+J32+J34+J36+J38</f>
        <v>0</v>
      </c>
      <c r="M41" s="228"/>
    </row>
    <row r="42" spans="1:13" ht="14.1" customHeight="1">
      <c r="A42" s="130"/>
      <c r="B42" s="77"/>
      <c r="C42" s="77"/>
      <c r="D42" s="55"/>
      <c r="E42" s="77" t="s">
        <v>333</v>
      </c>
      <c r="F42" s="77"/>
      <c r="G42" s="77"/>
      <c r="H42" s="55"/>
      <c r="I42" s="54"/>
      <c r="J42" s="423"/>
      <c r="K42" s="376">
        <f>+K40+K41</f>
        <v>0</v>
      </c>
      <c r="M42" s="228"/>
    </row>
    <row r="43" spans="1:13" ht="14.1" customHeight="1">
      <c r="A43" s="130"/>
      <c r="B43" s="77"/>
      <c r="C43" s="77"/>
      <c r="D43" s="55"/>
      <c r="E43" s="77" t="s">
        <v>337</v>
      </c>
      <c r="F43" s="77"/>
      <c r="G43" s="77"/>
      <c r="H43" s="55"/>
      <c r="I43" s="54"/>
      <c r="J43" s="424"/>
      <c r="K43" s="376">
        <f>+K29+K42</f>
        <v>0</v>
      </c>
      <c r="M43" s="228"/>
    </row>
    <row r="44" spans="1:13" ht="14.1" customHeight="1">
      <c r="A44" s="130"/>
      <c r="B44" s="77"/>
      <c r="C44" s="77"/>
      <c r="D44" s="77"/>
      <c r="E44" s="420" t="s">
        <v>267</v>
      </c>
      <c r="G44" s="128"/>
      <c r="H44" s="55"/>
      <c r="I44" s="54"/>
      <c r="J44" s="424"/>
      <c r="K44" s="647">
        <f>SUM(K13:K16)+K43</f>
        <v>0</v>
      </c>
      <c r="M44" s="228"/>
    </row>
    <row r="45" spans="1:13" ht="14.1" customHeight="1">
      <c r="A45" s="387" t="s">
        <v>255</v>
      </c>
      <c r="B45" s="388"/>
      <c r="C45" s="388"/>
      <c r="D45" s="388"/>
      <c r="E45" s="388"/>
      <c r="F45" s="388"/>
      <c r="G45" s="389"/>
      <c r="H45" s="390"/>
      <c r="I45" s="391"/>
      <c r="J45" s="215"/>
      <c r="K45" s="392"/>
      <c r="M45" s="228"/>
    </row>
    <row r="46" spans="1:13" ht="14.1" customHeight="1">
      <c r="A46" s="393"/>
      <c r="B46" s="394" t="s">
        <v>256</v>
      </c>
      <c r="C46" s="394"/>
      <c r="D46" s="394"/>
      <c r="E46" s="394"/>
      <c r="F46" s="394"/>
      <c r="G46" s="299"/>
      <c r="H46" s="299"/>
      <c r="I46" s="395">
        <v>16000</v>
      </c>
      <c r="J46" s="396"/>
      <c r="K46" s="426"/>
      <c r="M46" s="228"/>
    </row>
    <row r="47" spans="1:13" ht="14.1" customHeight="1">
      <c r="A47" s="313"/>
      <c r="B47" s="314" t="s">
        <v>257</v>
      </c>
      <c r="C47" s="314"/>
      <c r="D47" s="314"/>
      <c r="E47" s="314"/>
      <c r="F47" s="314"/>
      <c r="G47" s="308"/>
      <c r="H47" s="308"/>
      <c r="I47" s="315">
        <v>16010</v>
      </c>
      <c r="J47" s="396"/>
      <c r="K47" s="427"/>
    </row>
    <row r="48" spans="1:13" ht="14.1" customHeight="1">
      <c r="A48" s="397"/>
      <c r="B48" s="398"/>
      <c r="C48" s="398"/>
      <c r="D48" s="398" t="s">
        <v>258</v>
      </c>
      <c r="E48" s="398"/>
      <c r="F48" s="398"/>
      <c r="G48" s="399"/>
      <c r="H48" s="399"/>
      <c r="I48" s="400"/>
      <c r="J48" s="428"/>
      <c r="K48" s="312">
        <f>SUM(J46:J47)</f>
        <v>0</v>
      </c>
    </row>
    <row r="49" spans="1:13" ht="14.1" customHeight="1">
      <c r="A49" s="385"/>
      <c r="B49" s="79"/>
      <c r="C49" s="79"/>
      <c r="D49" s="386"/>
      <c r="E49" s="386" t="s">
        <v>268</v>
      </c>
      <c r="F49" s="79"/>
      <c r="G49" s="386"/>
      <c r="H49" s="59"/>
      <c r="I49" s="143"/>
      <c r="J49" s="401"/>
      <c r="K49" s="402">
        <f>+K44+K48</f>
        <v>0</v>
      </c>
    </row>
    <row r="50" spans="1:13" ht="6" customHeight="1">
      <c r="A50" s="385"/>
      <c r="B50" s="79"/>
      <c r="C50" s="79"/>
      <c r="D50" s="79"/>
      <c r="E50" s="79"/>
      <c r="F50" s="79"/>
      <c r="G50" s="59"/>
      <c r="H50" s="59"/>
      <c r="I50" s="143"/>
      <c r="J50" s="403"/>
      <c r="K50" s="404"/>
    </row>
    <row r="51" spans="1:13" ht="14.1" customHeight="1">
      <c r="A51" s="387" t="s">
        <v>132</v>
      </c>
      <c r="B51" s="405"/>
      <c r="C51" s="405"/>
      <c r="D51" s="405"/>
      <c r="E51" s="405"/>
      <c r="F51" s="405"/>
      <c r="G51" s="390"/>
      <c r="H51" s="390"/>
      <c r="I51" s="391"/>
      <c r="J51" s="406"/>
      <c r="K51" s="407"/>
    </row>
    <row r="52" spans="1:13" ht="14.1" customHeight="1">
      <c r="A52" s="130" t="s">
        <v>123</v>
      </c>
      <c r="B52" s="77"/>
      <c r="C52" s="77"/>
      <c r="D52" s="77"/>
      <c r="E52" s="77"/>
      <c r="F52" s="77"/>
      <c r="G52" s="55"/>
      <c r="H52" s="55"/>
      <c r="I52" s="54">
        <v>21100</v>
      </c>
      <c r="J52" s="424"/>
      <c r="K52" s="251"/>
    </row>
    <row r="53" spans="1:13" ht="14.1" customHeight="1">
      <c r="A53" s="130" t="s">
        <v>124</v>
      </c>
      <c r="B53" s="77"/>
      <c r="C53" s="77"/>
      <c r="D53" s="77"/>
      <c r="E53" s="77"/>
      <c r="F53" s="77"/>
      <c r="G53" s="55"/>
      <c r="H53" s="55"/>
      <c r="I53" s="54">
        <v>21200</v>
      </c>
      <c r="J53" s="424"/>
      <c r="K53" s="374"/>
    </row>
    <row r="54" spans="1:13" ht="14.1" customHeight="1">
      <c r="A54" s="130" t="s">
        <v>282</v>
      </c>
      <c r="B54" s="77"/>
      <c r="C54" s="77"/>
      <c r="D54" s="77"/>
      <c r="E54" s="77"/>
      <c r="F54" s="77"/>
      <c r="G54" s="55"/>
      <c r="H54" s="55"/>
      <c r="I54" s="54">
        <v>21250</v>
      </c>
      <c r="J54" s="424"/>
      <c r="K54" s="374"/>
    </row>
    <row r="55" spans="1:13" ht="14.1" customHeight="1">
      <c r="A55" s="130" t="s">
        <v>125</v>
      </c>
      <c r="B55" s="77"/>
      <c r="C55" s="77"/>
      <c r="D55" s="77"/>
      <c r="E55" s="77"/>
      <c r="F55" s="77"/>
      <c r="G55" s="55"/>
      <c r="H55" s="55"/>
      <c r="I55" s="54" t="s">
        <v>121</v>
      </c>
      <c r="J55" s="424"/>
      <c r="K55" s="374"/>
      <c r="M55" s="228"/>
    </row>
    <row r="56" spans="1:13" ht="14.1" customHeight="1">
      <c r="A56" s="130" t="s">
        <v>126</v>
      </c>
      <c r="B56" s="77"/>
      <c r="C56" s="77"/>
      <c r="D56" s="77"/>
      <c r="E56" s="77"/>
      <c r="F56" s="77"/>
      <c r="G56" s="55"/>
      <c r="H56" s="55"/>
      <c r="I56" s="54">
        <v>22800</v>
      </c>
      <c r="J56" s="424"/>
      <c r="K56" s="374"/>
      <c r="M56" s="228"/>
    </row>
    <row r="57" spans="1:13" ht="14.1" customHeight="1">
      <c r="A57" s="130" t="s">
        <v>127</v>
      </c>
      <c r="B57" s="77"/>
      <c r="C57" s="77"/>
      <c r="D57" s="77"/>
      <c r="E57" s="77"/>
      <c r="F57" s="77"/>
      <c r="G57" s="55"/>
      <c r="H57" s="55"/>
      <c r="I57" s="127" t="s">
        <v>122</v>
      </c>
      <c r="J57" s="424"/>
      <c r="K57" s="374"/>
      <c r="M57" s="228"/>
    </row>
    <row r="58" spans="1:13" ht="14.1" customHeight="1">
      <c r="A58" s="130" t="s">
        <v>131</v>
      </c>
      <c r="B58" s="77"/>
      <c r="C58" s="77"/>
      <c r="D58" s="77"/>
      <c r="E58" s="77"/>
      <c r="F58" s="77"/>
      <c r="G58" s="55"/>
      <c r="H58" s="55"/>
      <c r="I58" s="54">
        <v>24100</v>
      </c>
      <c r="J58" s="424"/>
      <c r="K58" s="374"/>
      <c r="M58" s="228"/>
    </row>
    <row r="59" spans="1:13" ht="14.1" customHeight="1">
      <c r="A59" s="130" t="s">
        <v>128</v>
      </c>
      <c r="B59" s="77"/>
      <c r="C59" s="77"/>
      <c r="D59" s="77"/>
      <c r="E59" s="77"/>
      <c r="F59" s="77"/>
      <c r="G59" s="55"/>
      <c r="H59" s="55"/>
      <c r="I59" s="54">
        <v>24500</v>
      </c>
      <c r="J59" s="424"/>
      <c r="K59" s="374"/>
      <c r="M59" s="228"/>
    </row>
    <row r="60" spans="1:13" ht="14.1" customHeight="1">
      <c r="A60" s="130" t="s">
        <v>281</v>
      </c>
      <c r="B60" s="77"/>
      <c r="C60" s="77"/>
      <c r="D60" s="77"/>
      <c r="E60" s="77"/>
      <c r="F60" s="77"/>
      <c r="G60" s="55"/>
      <c r="H60" s="55"/>
      <c r="I60" s="54">
        <v>24600</v>
      </c>
      <c r="J60" s="424"/>
      <c r="K60" s="374"/>
      <c r="M60" s="228"/>
    </row>
    <row r="61" spans="1:13" ht="14.1" customHeight="1">
      <c r="A61" s="130" t="s">
        <v>283</v>
      </c>
      <c r="B61" s="77"/>
      <c r="C61" s="77"/>
      <c r="D61" s="77"/>
      <c r="E61" s="77"/>
      <c r="F61" s="77"/>
      <c r="G61" s="55"/>
      <c r="H61" s="55"/>
      <c r="I61" s="54">
        <v>25000</v>
      </c>
      <c r="J61" s="424"/>
      <c r="K61" s="374"/>
      <c r="M61" s="228"/>
    </row>
    <row r="62" spans="1:13" ht="14.1" customHeight="1">
      <c r="A62" s="313" t="s">
        <v>215</v>
      </c>
      <c r="B62" s="314"/>
      <c r="C62" s="314"/>
      <c r="D62" s="314"/>
      <c r="E62" s="314"/>
      <c r="F62" s="314"/>
      <c r="G62" s="308"/>
      <c r="H62" s="308"/>
      <c r="I62" s="315">
        <v>26000</v>
      </c>
      <c r="J62" s="424"/>
      <c r="K62" s="375"/>
      <c r="M62" s="228"/>
    </row>
    <row r="63" spans="1:13" ht="14.1" customHeight="1">
      <c r="A63" s="313" t="s">
        <v>259</v>
      </c>
      <c r="B63" s="314"/>
      <c r="C63" s="314"/>
      <c r="D63" s="314"/>
      <c r="E63" s="314"/>
      <c r="F63" s="314"/>
      <c r="G63" s="308"/>
      <c r="H63" s="308"/>
      <c r="I63" s="315">
        <v>26010</v>
      </c>
      <c r="J63" s="424"/>
      <c r="K63" s="375"/>
      <c r="M63" s="228"/>
    </row>
    <row r="64" spans="1:13" ht="14.1" customHeight="1">
      <c r="A64" s="130"/>
      <c r="B64" s="77"/>
      <c r="C64" s="77"/>
      <c r="D64" s="77"/>
      <c r="E64" s="420" t="s">
        <v>266</v>
      </c>
      <c r="F64" s="77"/>
      <c r="G64" s="128"/>
      <c r="H64" s="55"/>
      <c r="I64" s="54"/>
      <c r="J64" s="424"/>
      <c r="K64" s="647">
        <f>SUM(K52:K63)</f>
        <v>0</v>
      </c>
      <c r="M64" s="228"/>
    </row>
    <row r="65" spans="1:13" ht="14.1" customHeight="1">
      <c r="A65" s="387" t="s">
        <v>260</v>
      </c>
      <c r="B65" s="388"/>
      <c r="C65" s="388"/>
      <c r="D65" s="388"/>
      <c r="E65" s="388"/>
      <c r="F65" s="388"/>
      <c r="G65" s="390"/>
      <c r="H65" s="390"/>
      <c r="I65" s="391"/>
      <c r="J65" s="215"/>
      <c r="K65" s="410"/>
      <c r="M65" s="228"/>
    </row>
    <row r="66" spans="1:13" ht="14.1" customHeight="1">
      <c r="A66" s="393"/>
      <c r="B66" s="394" t="s">
        <v>261</v>
      </c>
      <c r="C66" s="394"/>
      <c r="D66" s="394"/>
      <c r="E66" s="394"/>
      <c r="F66" s="394"/>
      <c r="G66" s="299"/>
      <c r="H66" s="299"/>
      <c r="I66" s="395">
        <v>25600</v>
      </c>
      <c r="J66" s="396"/>
      <c r="K66" s="426"/>
    </row>
    <row r="67" spans="1:13" ht="14.1" customHeight="1">
      <c r="A67" s="313"/>
      <c r="B67" s="314" t="s">
        <v>262</v>
      </c>
      <c r="C67" s="314"/>
      <c r="D67" s="314"/>
      <c r="E67" s="314"/>
      <c r="F67" s="314"/>
      <c r="G67" s="308"/>
      <c r="H67" s="308"/>
      <c r="I67" s="315">
        <v>25610</v>
      </c>
      <c r="J67" s="396"/>
      <c r="K67" s="427"/>
    </row>
    <row r="68" spans="1:13" ht="14.1" customHeight="1">
      <c r="A68" s="397"/>
      <c r="B68" s="398"/>
      <c r="C68" s="398"/>
      <c r="D68" s="398" t="s">
        <v>263</v>
      </c>
      <c r="E68" s="398"/>
      <c r="F68" s="398"/>
      <c r="G68" s="399"/>
      <c r="H68" s="399"/>
      <c r="I68" s="400"/>
      <c r="J68" s="428"/>
      <c r="K68" s="312">
        <f>SUM(J66:J67)</f>
        <v>0</v>
      </c>
    </row>
    <row r="69" spans="1:13" ht="14.1" customHeight="1">
      <c r="A69" s="385"/>
      <c r="B69" s="79"/>
      <c r="C69" s="79"/>
      <c r="D69" s="386"/>
      <c r="E69" s="386" t="s">
        <v>269</v>
      </c>
      <c r="F69" s="79"/>
      <c r="G69" s="386"/>
      <c r="H69" s="59"/>
      <c r="I69" s="143"/>
      <c r="J69" s="411"/>
      <c r="K69" s="402">
        <f>+K64+K68</f>
        <v>0</v>
      </c>
    </row>
    <row r="70" spans="1:13" ht="6" customHeight="1">
      <c r="A70" s="408"/>
      <c r="B70" s="149"/>
      <c r="C70" s="149"/>
      <c r="D70" s="409"/>
      <c r="E70" s="409"/>
      <c r="F70" s="149"/>
      <c r="G70" s="409"/>
      <c r="H70" s="99"/>
      <c r="I70" s="412"/>
      <c r="J70" s="411"/>
      <c r="K70" s="413"/>
    </row>
    <row r="71" spans="1:13" ht="14.1" customHeight="1">
      <c r="A71" s="414" t="s">
        <v>25</v>
      </c>
      <c r="B71" s="415"/>
      <c r="C71" s="415"/>
      <c r="D71" s="415"/>
      <c r="E71" s="415"/>
      <c r="F71" s="415"/>
      <c r="G71" s="220"/>
      <c r="H71" s="220"/>
      <c r="I71" s="391"/>
      <c r="J71" s="215"/>
      <c r="K71" s="407"/>
    </row>
    <row r="72" spans="1:13" ht="14.1" customHeight="1">
      <c r="A72" s="130" t="s">
        <v>141</v>
      </c>
      <c r="B72" s="77"/>
      <c r="C72" s="77"/>
      <c r="D72" s="77"/>
      <c r="E72" s="77"/>
      <c r="F72" s="77"/>
      <c r="G72" s="55"/>
      <c r="H72" s="55"/>
      <c r="I72" s="54">
        <v>25100</v>
      </c>
      <c r="J72" s="424"/>
      <c r="K72" s="374"/>
    </row>
    <row r="73" spans="1:13" ht="14.1" customHeight="1">
      <c r="A73" s="130" t="s">
        <v>196</v>
      </c>
      <c r="B73" s="77"/>
      <c r="C73" s="77"/>
      <c r="D73" s="77"/>
      <c r="E73" s="77"/>
      <c r="F73" s="77"/>
      <c r="G73" s="55"/>
      <c r="H73" s="55"/>
      <c r="I73" s="54"/>
      <c r="J73" s="424"/>
      <c r="K73" s="421"/>
    </row>
    <row r="74" spans="1:13" ht="14.1" customHeight="1">
      <c r="A74" s="130" t="s">
        <v>155</v>
      </c>
      <c r="B74" s="77"/>
      <c r="C74" s="77"/>
      <c r="D74" s="77"/>
      <c r="E74" s="77"/>
      <c r="F74" s="77"/>
      <c r="G74" s="55"/>
      <c r="H74" s="55"/>
      <c r="I74" s="54">
        <v>29100</v>
      </c>
      <c r="J74" s="373"/>
      <c r="K74" s="425"/>
      <c r="L74" s="236"/>
    </row>
    <row r="75" spans="1:13" ht="14.1" customHeight="1">
      <c r="A75" s="313" t="s">
        <v>252</v>
      </c>
      <c r="B75" s="314"/>
      <c r="C75" s="314"/>
      <c r="D75" s="314"/>
      <c r="E75" s="314"/>
      <c r="F75" s="314"/>
      <c r="G75" s="308"/>
      <c r="H75" s="308"/>
      <c r="I75" s="315">
        <v>29400</v>
      </c>
      <c r="J75" s="316">
        <f>(-J66-K62+J46)+(-J67-K63+J47)</f>
        <v>0</v>
      </c>
      <c r="K75" s="425"/>
      <c r="L75" s="236"/>
    </row>
    <row r="76" spans="1:13" ht="14.1" customHeight="1">
      <c r="A76" s="130" t="s">
        <v>154</v>
      </c>
      <c r="B76" s="77"/>
      <c r="C76" s="77"/>
      <c r="D76" s="77"/>
      <c r="E76" s="77"/>
      <c r="F76" s="77"/>
      <c r="G76" s="55"/>
      <c r="H76" s="55"/>
      <c r="I76" s="54">
        <v>29300</v>
      </c>
      <c r="J76" s="373"/>
      <c r="K76" s="425"/>
    </row>
    <row r="77" spans="1:13" ht="14.1" customHeight="1">
      <c r="A77" s="130" t="s">
        <v>133</v>
      </c>
      <c r="B77" s="77"/>
      <c r="C77" s="77"/>
      <c r="D77" s="77"/>
      <c r="E77" s="77"/>
      <c r="F77" s="77"/>
      <c r="G77" s="55"/>
      <c r="H77" s="55"/>
      <c r="I77" s="127">
        <v>29000</v>
      </c>
      <c r="J77" s="373"/>
      <c r="K77" s="425"/>
    </row>
    <row r="78" spans="1:13" ht="14.1" customHeight="1">
      <c r="A78" s="130"/>
      <c r="B78" s="77" t="s">
        <v>196</v>
      </c>
      <c r="C78" s="77"/>
      <c r="D78" s="77"/>
      <c r="E78" s="77"/>
      <c r="F78" s="77"/>
      <c r="G78" s="55"/>
      <c r="H78" s="55"/>
      <c r="I78" s="54"/>
      <c r="J78" s="424"/>
      <c r="K78" s="241">
        <f>SUM(J74:J77)</f>
        <v>0</v>
      </c>
    </row>
    <row r="79" spans="1:13" ht="14.1" customHeight="1">
      <c r="A79" s="130"/>
      <c r="B79" s="77"/>
      <c r="C79" s="77"/>
      <c r="D79" s="128"/>
      <c r="E79" s="128" t="s">
        <v>265</v>
      </c>
      <c r="F79" s="77"/>
      <c r="G79" s="128"/>
      <c r="H79" s="55"/>
      <c r="I79" s="54"/>
      <c r="J79" s="424"/>
      <c r="K79" s="647">
        <f>+K78+K72</f>
        <v>0</v>
      </c>
    </row>
    <row r="80" spans="1:13" ht="14.1" customHeight="1" thickBot="1">
      <c r="A80" s="130"/>
      <c r="B80" s="77"/>
      <c r="C80" s="77"/>
      <c r="D80" s="77"/>
      <c r="E80" s="128" t="s">
        <v>264</v>
      </c>
      <c r="F80" s="77"/>
      <c r="G80" s="128"/>
      <c r="H80" s="55"/>
      <c r="I80" s="143"/>
      <c r="J80" s="424"/>
      <c r="K80" s="648">
        <f>+K79+K69</f>
        <v>0</v>
      </c>
      <c r="L80" s="460">
        <f>+K80-K49</f>
        <v>0</v>
      </c>
    </row>
    <row r="81" spans="1:11" ht="14.1" customHeight="1" thickTop="1">
      <c r="A81" s="180" t="s">
        <v>153</v>
      </c>
      <c r="B81" s="181"/>
      <c r="C81" s="181"/>
      <c r="D81" s="181"/>
      <c r="E81" s="181"/>
      <c r="F81" s="181"/>
      <c r="G81" s="182"/>
      <c r="H81" s="182"/>
      <c r="I81" s="144"/>
      <c r="J81" s="317"/>
      <c r="K81" s="318" t="e">
        <f>K64/K44</f>
        <v>#DIV/0!</v>
      </c>
    </row>
    <row r="82" spans="1:11" ht="14.1" customHeight="1">
      <c r="A82" s="177" t="s">
        <v>216</v>
      </c>
      <c r="B82" s="178"/>
      <c r="C82" s="178"/>
      <c r="D82" s="178"/>
      <c r="E82" s="178"/>
      <c r="F82" s="178"/>
      <c r="G82" s="179"/>
      <c r="H82" s="179"/>
      <c r="I82" s="321"/>
      <c r="J82" s="14"/>
      <c r="K82" s="370" t="e">
        <f>J11/K59</f>
        <v>#DIV/0!</v>
      </c>
    </row>
    <row r="83" spans="1:11" ht="14.1" customHeight="1" thickBot="1">
      <c r="A83" s="183" t="s">
        <v>157</v>
      </c>
      <c r="B83" s="184"/>
      <c r="C83" s="184"/>
      <c r="D83" s="184"/>
      <c r="E83" s="184"/>
      <c r="F83" s="184"/>
      <c r="G83" s="185"/>
      <c r="H83" s="185"/>
      <c r="I83" s="97"/>
      <c r="J83" s="319"/>
      <c r="K83" s="320" t="e">
        <f>K64/K79</f>
        <v>#DIV/0!</v>
      </c>
    </row>
    <row r="84" spans="1:11" ht="17.25" customHeight="1" thickTop="1">
      <c r="A84" s="489" t="s">
        <v>151</v>
      </c>
      <c r="B84" s="7"/>
      <c r="C84" s="7"/>
      <c r="D84" s="7"/>
      <c r="E84" s="7"/>
      <c r="F84" s="7"/>
      <c r="G84" s="13"/>
      <c r="H84" s="12"/>
      <c r="I84" s="12"/>
      <c r="J84" s="14"/>
      <c r="K84" s="11"/>
    </row>
    <row r="85" spans="1:11" ht="15.75" customHeight="1">
      <c r="A85" s="489" t="s">
        <v>158</v>
      </c>
      <c r="B85" s="7"/>
      <c r="C85" s="7"/>
      <c r="D85" s="7"/>
      <c r="E85" s="7"/>
      <c r="F85" s="7"/>
      <c r="G85" s="13"/>
      <c r="H85" s="12"/>
      <c r="I85" s="12"/>
      <c r="J85" s="14"/>
      <c r="K85" s="11"/>
    </row>
    <row r="86" spans="1:11">
      <c r="A86" s="490" t="s">
        <v>217</v>
      </c>
    </row>
    <row r="87" spans="1:11">
      <c r="F87" s="292"/>
      <c r="G87" s="233" t="s">
        <v>254</v>
      </c>
    </row>
  </sheetData>
  <printOptions horizontalCentered="1"/>
  <pageMargins left="0.25" right="0.25" top="0.25" bottom="0.2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52"/>
  <sheetViews>
    <sheetView zoomScaleNormal="100" workbookViewId="0">
      <selection activeCell="G5" sqref="G5"/>
    </sheetView>
  </sheetViews>
  <sheetFormatPr defaultColWidth="9.109375" defaultRowHeight="13.2"/>
  <cols>
    <col min="1" max="1" width="5.6640625" style="5" customWidth="1"/>
    <col min="2" max="2" width="5.109375" style="5" customWidth="1"/>
    <col min="3" max="3" width="17.6640625" style="5" customWidth="1"/>
    <col min="4" max="4" width="14" style="5" customWidth="1"/>
    <col min="5" max="7" width="18.5546875" style="5" customWidth="1"/>
    <col min="8" max="16384" width="9.109375" style="5"/>
  </cols>
  <sheetData>
    <row r="1" spans="1:10" ht="5.25" customHeight="1" thickTop="1">
      <c r="A1" s="503"/>
      <c r="B1" s="504"/>
      <c r="C1" s="504"/>
      <c r="D1" s="504"/>
      <c r="E1" s="504"/>
      <c r="F1" s="504"/>
      <c r="G1" s="505"/>
      <c r="H1" s="7"/>
      <c r="I1" s="7"/>
      <c r="J1" s="7"/>
    </row>
    <row r="2" spans="1:10" s="473" customFormat="1" ht="12" customHeight="1">
      <c r="A2" s="492" t="s">
        <v>160</v>
      </c>
      <c r="B2" s="478"/>
      <c r="C2" s="516" t="str">
        <f>'Pg 1'!D2</f>
        <v>&lt;Enter Fair Name&gt;</v>
      </c>
      <c r="D2" s="478"/>
      <c r="E2" s="476"/>
      <c r="F2" s="476"/>
      <c r="G2" s="480" t="s">
        <v>272</v>
      </c>
      <c r="H2" s="476"/>
      <c r="I2" s="476"/>
      <c r="J2" s="475"/>
    </row>
    <row r="3" spans="1:10" s="473" customFormat="1" ht="12" customHeight="1">
      <c r="A3" s="492" t="s">
        <v>275</v>
      </c>
      <c r="B3" s="516" t="str">
        <f>'Pg 1'!D3</f>
        <v>&lt;Enter City&gt;</v>
      </c>
      <c r="C3" s="526"/>
      <c r="D3" s="478"/>
      <c r="E3" s="476"/>
      <c r="F3" s="476"/>
      <c r="G3" s="480" t="s">
        <v>273</v>
      </c>
      <c r="J3" s="474"/>
    </row>
    <row r="4" spans="1:10" s="473" customFormat="1" ht="12" customHeight="1">
      <c r="A4" s="479"/>
      <c r="B4" s="476"/>
      <c r="C4" s="476"/>
      <c r="D4" s="476"/>
      <c r="E4" s="476"/>
      <c r="F4" s="476"/>
      <c r="G4" s="480" t="s">
        <v>274</v>
      </c>
      <c r="J4" s="474"/>
    </row>
    <row r="5" spans="1:10" s="473" customFormat="1" ht="12" customHeight="1">
      <c r="A5" s="479"/>
      <c r="B5" s="476"/>
      <c r="C5" s="476"/>
      <c r="D5" s="476"/>
      <c r="E5" s="476"/>
      <c r="F5" s="476"/>
      <c r="G5" s="480" t="s">
        <v>321</v>
      </c>
      <c r="J5" s="474"/>
    </row>
    <row r="6" spans="1:10" s="473" customFormat="1" ht="12" customHeight="1">
      <c r="A6" s="479"/>
      <c r="B6" s="476"/>
      <c r="C6" s="476"/>
      <c r="D6" s="476"/>
      <c r="E6" s="476"/>
      <c r="F6" s="476"/>
      <c r="G6" s="480" t="s">
        <v>98</v>
      </c>
      <c r="J6" s="474"/>
    </row>
    <row r="7" spans="1:10" s="473" customFormat="1" ht="12" customHeight="1">
      <c r="A7" s="479"/>
      <c r="B7" s="476"/>
      <c r="C7" s="527" t="s">
        <v>292</v>
      </c>
      <c r="D7" s="476"/>
      <c r="E7" s="476"/>
      <c r="F7" s="476"/>
      <c r="G7" s="480"/>
      <c r="J7" s="474"/>
    </row>
    <row r="8" spans="1:10" s="1" customFormat="1" ht="7.5" customHeight="1" thickBot="1">
      <c r="A8" s="499"/>
      <c r="B8" s="518"/>
      <c r="C8" s="518"/>
      <c r="D8" s="518"/>
      <c r="E8" s="518"/>
      <c r="F8" s="518"/>
      <c r="G8" s="517"/>
    </row>
    <row r="9" spans="1:10" ht="9" customHeight="1" thickTop="1">
      <c r="A9" s="62"/>
      <c r="B9" s="7"/>
      <c r="C9" s="7"/>
      <c r="D9" s="7"/>
      <c r="E9" s="9"/>
      <c r="F9" s="7"/>
      <c r="G9" s="528"/>
    </row>
    <row r="10" spans="1:10" ht="17.25" customHeight="1">
      <c r="A10" s="529" t="s">
        <v>295</v>
      </c>
      <c r="B10" s="530"/>
      <c r="C10" s="530"/>
      <c r="D10" s="530"/>
      <c r="E10" s="530"/>
      <c r="F10" s="530"/>
      <c r="G10" s="531"/>
    </row>
    <row r="11" spans="1:10" ht="5.25" customHeight="1" thickBot="1">
      <c r="A11" s="532"/>
      <c r="B11" s="7"/>
      <c r="C11" s="7"/>
      <c r="D11" s="7"/>
      <c r="E11" s="7"/>
      <c r="F11" s="7"/>
      <c r="G11" s="528"/>
    </row>
    <row r="12" spans="1:10" ht="17.25" customHeight="1" thickTop="1">
      <c r="A12" s="203"/>
      <c r="B12" s="204"/>
      <c r="C12" s="204"/>
      <c r="D12" s="205"/>
      <c r="E12" s="206" t="s">
        <v>9</v>
      </c>
      <c r="F12" s="207" t="s">
        <v>10</v>
      </c>
      <c r="G12" s="208"/>
    </row>
    <row r="13" spans="1:10" ht="17.25" customHeight="1">
      <c r="A13" s="209"/>
      <c r="B13" s="210" t="s">
        <v>26</v>
      </c>
      <c r="C13" s="210"/>
      <c r="D13" s="211"/>
      <c r="E13" s="212" t="s">
        <v>11</v>
      </c>
      <c r="F13" s="213" t="s">
        <v>12</v>
      </c>
      <c r="G13" s="214" t="s">
        <v>13</v>
      </c>
    </row>
    <row r="14" spans="1:10" ht="17.25" customHeight="1">
      <c r="A14" s="62" t="s">
        <v>173</v>
      </c>
      <c r="B14" s="7"/>
      <c r="C14" s="7"/>
      <c r="D14" s="7"/>
      <c r="E14" s="64"/>
      <c r="F14" s="65"/>
      <c r="G14" s="66"/>
    </row>
    <row r="15" spans="1:10" ht="17.25" customHeight="1">
      <c r="A15" s="62"/>
      <c r="B15" s="16" t="s">
        <v>27</v>
      </c>
      <c r="C15" s="7"/>
      <c r="D15" s="7"/>
      <c r="E15" s="256"/>
      <c r="F15" s="67"/>
      <c r="G15" s="259">
        <f>E15*F15</f>
        <v>0</v>
      </c>
    </row>
    <row r="16" spans="1:10" ht="17.25" customHeight="1">
      <c r="A16" s="62"/>
      <c r="B16" s="16"/>
      <c r="C16" s="16"/>
      <c r="D16" s="16"/>
      <c r="E16" s="256"/>
      <c r="F16" s="67"/>
      <c r="G16" s="68">
        <f t="shared" ref="G16:G24" si="0">E16*F16</f>
        <v>0</v>
      </c>
    </row>
    <row r="17" spans="1:7" ht="17.25" customHeight="1">
      <c r="A17" s="62"/>
      <c r="B17" s="16"/>
      <c r="C17" s="16"/>
      <c r="D17" s="16"/>
      <c r="E17" s="256"/>
      <c r="F17" s="67"/>
      <c r="G17" s="68">
        <f t="shared" si="0"/>
        <v>0</v>
      </c>
    </row>
    <row r="18" spans="1:7" ht="17.25" customHeight="1">
      <c r="A18" s="62"/>
      <c r="B18" s="16"/>
      <c r="C18" s="16"/>
      <c r="D18" s="16"/>
      <c r="E18" s="256"/>
      <c r="F18" s="67"/>
      <c r="G18" s="68">
        <f t="shared" si="0"/>
        <v>0</v>
      </c>
    </row>
    <row r="19" spans="1:7" ht="17.25" customHeight="1">
      <c r="A19" s="62"/>
      <c r="B19" s="16"/>
      <c r="C19" s="16"/>
      <c r="D19" s="16"/>
      <c r="E19" s="256"/>
      <c r="F19" s="67"/>
      <c r="G19" s="68">
        <f t="shared" si="0"/>
        <v>0</v>
      </c>
    </row>
    <row r="20" spans="1:7" ht="17.25" customHeight="1">
      <c r="A20" s="62"/>
      <c r="B20" s="16" t="s">
        <v>28</v>
      </c>
      <c r="C20" s="7"/>
      <c r="D20" s="7"/>
      <c r="E20" s="256"/>
      <c r="F20" s="67"/>
      <c r="G20" s="68">
        <f t="shared" si="0"/>
        <v>0</v>
      </c>
    </row>
    <row r="21" spans="1:7" ht="17.25" customHeight="1">
      <c r="A21" s="62"/>
      <c r="B21" s="16" t="s">
        <v>29</v>
      </c>
      <c r="C21" s="7"/>
      <c r="D21" s="7"/>
      <c r="E21" s="256"/>
      <c r="F21" s="67"/>
      <c r="G21" s="68">
        <f t="shared" si="0"/>
        <v>0</v>
      </c>
    </row>
    <row r="22" spans="1:7" ht="17.25" customHeight="1">
      <c r="A22" s="62"/>
      <c r="B22" s="16" t="s">
        <v>30</v>
      </c>
      <c r="C22" s="7"/>
      <c r="D22" s="7"/>
      <c r="E22" s="256"/>
      <c r="F22" s="67"/>
      <c r="G22" s="68">
        <f t="shared" si="0"/>
        <v>0</v>
      </c>
    </row>
    <row r="23" spans="1:7" ht="17.25" customHeight="1">
      <c r="A23" s="62"/>
      <c r="B23" s="16" t="s">
        <v>31</v>
      </c>
      <c r="C23" s="7"/>
      <c r="D23" s="7"/>
      <c r="E23" s="256"/>
      <c r="F23" s="67"/>
      <c r="G23" s="68">
        <f t="shared" si="0"/>
        <v>0</v>
      </c>
    </row>
    <row r="24" spans="1:7" ht="17.25" customHeight="1">
      <c r="A24" s="62"/>
      <c r="B24" s="16" t="s">
        <v>32</v>
      </c>
      <c r="C24" s="7"/>
      <c r="D24" s="7"/>
      <c r="E24" s="256"/>
      <c r="F24" s="67"/>
      <c r="G24" s="68">
        <f t="shared" si="0"/>
        <v>0</v>
      </c>
    </row>
    <row r="25" spans="1:7" ht="17.25" customHeight="1">
      <c r="A25" s="62"/>
      <c r="B25" s="7"/>
      <c r="C25" s="7" t="s">
        <v>14</v>
      </c>
      <c r="D25" s="7"/>
      <c r="E25" s="69"/>
      <c r="F25" s="215">
        <f>SUM(F14:F24)</f>
        <v>0</v>
      </c>
      <c r="G25" s="260">
        <f>SUM(G14:G24)</f>
        <v>0</v>
      </c>
    </row>
    <row r="26" spans="1:7" ht="17.25" customHeight="1">
      <c r="A26" s="62" t="s">
        <v>174</v>
      </c>
      <c r="B26" s="7"/>
      <c r="C26" s="7"/>
      <c r="D26" s="7"/>
      <c r="E26" s="7"/>
      <c r="F26" s="70"/>
      <c r="G26" s="438"/>
    </row>
    <row r="27" spans="1:7" ht="17.25" customHeight="1">
      <c r="A27" s="62"/>
      <c r="B27" s="16" t="s">
        <v>15</v>
      </c>
      <c r="C27" s="7"/>
      <c r="D27" s="7"/>
      <c r="E27" s="7"/>
      <c r="F27" s="71"/>
      <c r="G27" s="439"/>
    </row>
    <row r="28" spans="1:7" ht="17.25" customHeight="1">
      <c r="A28" s="62"/>
      <c r="B28" s="16" t="s">
        <v>33</v>
      </c>
      <c r="C28" s="7"/>
      <c r="D28" s="7"/>
      <c r="E28" s="7"/>
      <c r="F28" s="71"/>
      <c r="G28" s="439"/>
    </row>
    <row r="29" spans="1:7" ht="17.25" customHeight="1">
      <c r="A29" s="62"/>
      <c r="B29" s="16" t="s">
        <v>34</v>
      </c>
      <c r="C29" s="7"/>
      <c r="D29" s="7"/>
      <c r="E29" s="7"/>
      <c r="F29" s="71"/>
      <c r="G29" s="439"/>
    </row>
    <row r="30" spans="1:7" ht="17.25" customHeight="1">
      <c r="A30" s="62"/>
      <c r="B30" s="16" t="s">
        <v>35</v>
      </c>
      <c r="C30" s="7"/>
      <c r="D30" s="7"/>
      <c r="E30" s="7"/>
      <c r="F30" s="71"/>
      <c r="G30" s="439"/>
    </row>
    <row r="31" spans="1:7" ht="17.25" customHeight="1">
      <c r="A31" s="62"/>
      <c r="B31" s="16" t="s">
        <v>36</v>
      </c>
      <c r="C31" s="7"/>
      <c r="D31" s="7"/>
      <c r="E31" s="7"/>
      <c r="F31" s="71"/>
      <c r="G31" s="439"/>
    </row>
    <row r="32" spans="1:7" ht="17.25" customHeight="1">
      <c r="A32" s="62"/>
      <c r="B32" s="7"/>
      <c r="C32" s="7" t="s">
        <v>16</v>
      </c>
      <c r="D32" s="7"/>
      <c r="E32" s="7"/>
      <c r="F32" s="216">
        <f>SUM(F26:F31)</f>
        <v>0</v>
      </c>
      <c r="G32" s="439"/>
    </row>
    <row r="33" spans="1:7" ht="17.25" customHeight="1">
      <c r="A33" s="62" t="s">
        <v>94</v>
      </c>
      <c r="B33" s="7"/>
      <c r="C33" s="7"/>
      <c r="D33" s="7"/>
      <c r="E33" s="7"/>
      <c r="F33" s="217">
        <f>F25+F32</f>
        <v>0</v>
      </c>
      <c r="G33" s="261">
        <f>G25</f>
        <v>0</v>
      </c>
    </row>
    <row r="34" spans="1:7" ht="17.25" customHeight="1" thickBot="1">
      <c r="A34" s="73"/>
      <c r="B34" s="252" t="s">
        <v>95</v>
      </c>
      <c r="C34" s="63"/>
      <c r="D34" s="63"/>
      <c r="E34" s="63"/>
      <c r="F34" s="74"/>
      <c r="G34" s="262">
        <v>0</v>
      </c>
    </row>
    <row r="35" spans="1:7" ht="6.75" customHeight="1" thickTop="1">
      <c r="A35" s="62"/>
      <c r="B35" s="7"/>
      <c r="C35" s="7"/>
      <c r="D35" s="7"/>
      <c r="E35" s="7"/>
      <c r="F35" s="75"/>
      <c r="G35" s="533"/>
    </row>
    <row r="36" spans="1:7" ht="17.25" customHeight="1">
      <c r="A36" s="534" t="s">
        <v>54</v>
      </c>
      <c r="B36" s="7"/>
      <c r="C36" s="7"/>
      <c r="D36" s="7"/>
      <c r="E36" s="7"/>
      <c r="F36" s="75"/>
      <c r="G36" s="533"/>
    </row>
    <row r="37" spans="1:7" ht="17.25" customHeight="1">
      <c r="A37" s="534" t="s">
        <v>55</v>
      </c>
      <c r="B37" s="7"/>
      <c r="C37" s="7"/>
      <c r="D37" s="7"/>
      <c r="E37" s="7"/>
      <c r="F37" s="75"/>
      <c r="G37" s="533"/>
    </row>
    <row r="38" spans="1:7" ht="17.25" customHeight="1">
      <c r="A38" s="62"/>
      <c r="B38" s="7" t="s">
        <v>37</v>
      </c>
      <c r="C38" s="7"/>
      <c r="D38" s="7"/>
      <c r="E38" s="7"/>
      <c r="F38" s="225">
        <f>F27</f>
        <v>0</v>
      </c>
      <c r="G38" s="533"/>
    </row>
    <row r="39" spans="1:7" ht="17.25" customHeight="1">
      <c r="A39" s="62"/>
      <c r="B39" s="7" t="s">
        <v>175</v>
      </c>
      <c r="C39" s="7"/>
      <c r="D39" s="7"/>
      <c r="E39" s="7"/>
      <c r="F39" s="226">
        <v>0</v>
      </c>
      <c r="G39" s="528"/>
    </row>
    <row r="40" spans="1:7" ht="17.25" customHeight="1">
      <c r="A40" s="62"/>
      <c r="B40" s="7"/>
      <c r="C40" s="7"/>
      <c r="D40" s="7"/>
      <c r="E40" s="7" t="s">
        <v>38</v>
      </c>
      <c r="F40" s="227" t="e">
        <f>F38/F39</f>
        <v>#DIV/0!</v>
      </c>
      <c r="G40" s="528"/>
    </row>
    <row r="41" spans="1:7" ht="9" customHeight="1">
      <c r="A41" s="62"/>
      <c r="B41" s="7"/>
      <c r="C41" s="7"/>
      <c r="D41" s="7"/>
      <c r="E41" s="7"/>
      <c r="F41" s="7"/>
      <c r="G41" s="528"/>
    </row>
    <row r="42" spans="1:7" ht="17.25" customHeight="1">
      <c r="A42" s="535" t="s">
        <v>17</v>
      </c>
      <c r="B42" s="220"/>
      <c r="C42" s="221"/>
      <c r="D42" s="222" t="s">
        <v>18</v>
      </c>
      <c r="E42" s="223" t="s">
        <v>19</v>
      </c>
      <c r="F42" s="224" t="s">
        <v>20</v>
      </c>
      <c r="G42" s="536" t="s">
        <v>21</v>
      </c>
    </row>
    <row r="43" spans="1:7" ht="17.25" customHeight="1">
      <c r="A43" s="537" t="s">
        <v>96</v>
      </c>
      <c r="B43" s="253"/>
      <c r="C43" s="254"/>
      <c r="D43" s="70"/>
      <c r="E43" s="255"/>
      <c r="F43" s="257">
        <f t="shared" ref="F43:F49" si="1">E43*D43</f>
        <v>0</v>
      </c>
      <c r="G43" s="538"/>
    </row>
    <row r="44" spans="1:7" ht="17.25" customHeight="1">
      <c r="A44" s="539"/>
      <c r="B44" s="16"/>
      <c r="C44" s="76"/>
      <c r="D44" s="71"/>
      <c r="E44" s="256"/>
      <c r="F44" s="244">
        <f t="shared" si="1"/>
        <v>0</v>
      </c>
      <c r="G44" s="540"/>
    </row>
    <row r="45" spans="1:7" ht="17.25" customHeight="1">
      <c r="A45" s="539"/>
      <c r="B45" s="16"/>
      <c r="C45" s="76"/>
      <c r="D45" s="71"/>
      <c r="E45" s="256"/>
      <c r="F45" s="244">
        <f t="shared" si="1"/>
        <v>0</v>
      </c>
      <c r="G45" s="540"/>
    </row>
    <row r="46" spans="1:7" ht="17.25" customHeight="1">
      <c r="A46" s="539"/>
      <c r="B46" s="16"/>
      <c r="C46" s="76"/>
      <c r="D46" s="71"/>
      <c r="E46" s="256"/>
      <c r="F46" s="244">
        <f t="shared" si="1"/>
        <v>0</v>
      </c>
      <c r="G46" s="540"/>
    </row>
    <row r="47" spans="1:7" ht="17.25" customHeight="1">
      <c r="A47" s="539"/>
      <c r="B47" s="16"/>
      <c r="C47" s="76"/>
      <c r="D47" s="71"/>
      <c r="E47" s="256"/>
      <c r="F47" s="244">
        <f t="shared" si="1"/>
        <v>0</v>
      </c>
      <c r="G47" s="540"/>
    </row>
    <row r="48" spans="1:7" ht="17.25" customHeight="1">
      <c r="A48" s="539"/>
      <c r="B48" s="16"/>
      <c r="C48" s="76"/>
      <c r="D48" s="71"/>
      <c r="E48" s="256"/>
      <c r="F48" s="244">
        <f t="shared" si="1"/>
        <v>0</v>
      </c>
      <c r="G48" s="540"/>
    </row>
    <row r="49" spans="1:7" ht="17.25" customHeight="1">
      <c r="A49" s="539"/>
      <c r="B49" s="16"/>
      <c r="C49" s="76"/>
      <c r="D49" s="71"/>
      <c r="E49" s="256"/>
      <c r="F49" s="244">
        <f t="shared" si="1"/>
        <v>0</v>
      </c>
      <c r="G49" s="540"/>
    </row>
    <row r="50" spans="1:7" ht="17.25" customHeight="1">
      <c r="A50" s="541" t="s">
        <v>172</v>
      </c>
      <c r="B50" s="72"/>
      <c r="C50" s="72"/>
      <c r="D50" s="72">
        <f>SUM(D43:D49)</f>
        <v>0</v>
      </c>
      <c r="E50" s="440"/>
      <c r="F50" s="258">
        <f>SUM(F43:F49)</f>
        <v>0</v>
      </c>
      <c r="G50" s="440"/>
    </row>
    <row r="51" spans="1:7" ht="13.8" thickBot="1">
      <c r="A51" s="73"/>
      <c r="B51" s="63"/>
      <c r="C51" s="63"/>
      <c r="D51" s="63"/>
      <c r="E51" s="63"/>
      <c r="F51" s="63"/>
      <c r="G51" s="542"/>
    </row>
    <row r="52" spans="1:7" ht="13.8" thickTop="1"/>
  </sheetData>
  <printOptions horizontalCentered="1"/>
  <pageMargins left="0.25" right="0.25" top="0.25" bottom="0.25" header="0.3" footer="0.3"/>
  <pageSetup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L61"/>
  <sheetViews>
    <sheetView zoomScaleNormal="100" workbookViewId="0">
      <selection activeCell="I5" sqref="I5"/>
    </sheetView>
  </sheetViews>
  <sheetFormatPr defaultColWidth="9.109375" defaultRowHeight="12.6"/>
  <cols>
    <col min="1" max="1" width="5" style="17" customWidth="1"/>
    <col min="2" max="2" width="6.33203125" style="17" customWidth="1"/>
    <col min="3" max="3" width="34.33203125" style="17" customWidth="1"/>
    <col min="4" max="4" width="10.88671875" style="17" customWidth="1"/>
    <col min="5" max="5" width="12.5546875" style="17" customWidth="1"/>
    <col min="6" max="6" width="6.6640625" style="17" customWidth="1"/>
    <col min="7" max="7" width="10.44140625" style="17" customWidth="1"/>
    <col min="8" max="9" width="11.88671875" style="17" customWidth="1"/>
    <col min="10" max="16384" width="9.109375" style="17"/>
  </cols>
  <sheetData>
    <row r="1" spans="1:12" s="5" customFormat="1" ht="5.25" customHeight="1" thickTop="1">
      <c r="A1" s="503"/>
      <c r="B1" s="504"/>
      <c r="C1" s="504"/>
      <c r="D1" s="504"/>
      <c r="E1" s="504"/>
      <c r="F1" s="504"/>
      <c r="G1" s="504"/>
      <c r="H1" s="504"/>
      <c r="I1" s="505"/>
      <c r="J1" s="7"/>
      <c r="K1" s="7"/>
      <c r="L1" s="7"/>
    </row>
    <row r="2" spans="1:12" s="473" customFormat="1" ht="12" customHeight="1">
      <c r="A2" s="492" t="s">
        <v>160</v>
      </c>
      <c r="B2" s="478"/>
      <c r="C2" s="516" t="str">
        <f>'Pg 1'!D2</f>
        <v>&lt;Enter Fair Name&gt;</v>
      </c>
      <c r="D2" s="478"/>
      <c r="E2" s="476"/>
      <c r="F2" s="478"/>
      <c r="G2" s="476"/>
      <c r="H2" s="476"/>
      <c r="I2" s="480" t="s">
        <v>272</v>
      </c>
      <c r="J2" s="476"/>
      <c r="K2" s="476"/>
      <c r="L2" s="475"/>
    </row>
    <row r="3" spans="1:12" s="473" customFormat="1" ht="12" customHeight="1">
      <c r="A3" s="492" t="s">
        <v>275</v>
      </c>
      <c r="B3" s="516" t="str">
        <f>'Pg 1'!D3</f>
        <v>&lt;Enter City&gt;</v>
      </c>
      <c r="C3" s="491"/>
      <c r="D3" s="476"/>
      <c r="E3" s="476"/>
      <c r="F3" s="478"/>
      <c r="G3" s="476"/>
      <c r="H3" s="476"/>
      <c r="I3" s="480" t="s">
        <v>273</v>
      </c>
      <c r="L3" s="474"/>
    </row>
    <row r="4" spans="1:12" s="473" customFormat="1" ht="12" customHeight="1">
      <c r="A4" s="479"/>
      <c r="B4" s="476"/>
      <c r="C4" s="476"/>
      <c r="D4" s="476"/>
      <c r="E4" s="476"/>
      <c r="F4" s="476"/>
      <c r="G4" s="476"/>
      <c r="H4" s="476"/>
      <c r="I4" s="480" t="s">
        <v>274</v>
      </c>
      <c r="L4" s="474"/>
    </row>
    <row r="5" spans="1:12" s="473" customFormat="1" ht="12" customHeight="1">
      <c r="A5" s="479"/>
      <c r="B5" s="476"/>
      <c r="C5" s="476"/>
      <c r="D5" s="476"/>
      <c r="E5" s="476"/>
      <c r="F5" s="476"/>
      <c r="G5" s="476"/>
      <c r="H5" s="476"/>
      <c r="I5" s="480" t="s">
        <v>321</v>
      </c>
      <c r="L5" s="474"/>
    </row>
    <row r="6" spans="1:12" s="473" customFormat="1" ht="12" customHeight="1">
      <c r="A6" s="479"/>
      <c r="B6" s="476"/>
      <c r="C6" s="476"/>
      <c r="D6" s="476"/>
      <c r="E6" s="476"/>
      <c r="F6" s="476"/>
      <c r="G6" s="476"/>
      <c r="H6" s="476"/>
      <c r="I6" s="480" t="s">
        <v>65</v>
      </c>
      <c r="L6" s="474"/>
    </row>
    <row r="7" spans="1:12" s="473" customFormat="1" ht="12" customHeight="1">
      <c r="A7" s="576" t="s">
        <v>292</v>
      </c>
      <c r="B7" s="544"/>
      <c r="C7" s="575"/>
      <c r="D7" s="476"/>
      <c r="E7" s="476"/>
      <c r="F7" s="476"/>
      <c r="G7" s="476"/>
      <c r="H7" s="476"/>
      <c r="I7" s="480"/>
      <c r="L7" s="474"/>
    </row>
    <row r="8" spans="1:12" s="1" customFormat="1" ht="7.5" customHeight="1" thickBot="1">
      <c r="A8" s="499"/>
      <c r="B8" s="518"/>
      <c r="C8" s="518"/>
      <c r="D8" s="518"/>
      <c r="E8" s="518"/>
      <c r="F8" s="518"/>
      <c r="G8" s="518"/>
      <c r="H8" s="518"/>
      <c r="I8" s="517"/>
    </row>
    <row r="9" spans="1:12" ht="17.399999999999999" customHeight="1" thickTop="1">
      <c r="A9" s="545" t="s">
        <v>296</v>
      </c>
      <c r="B9" s="564"/>
      <c r="C9" s="564"/>
      <c r="D9" s="546"/>
      <c r="E9" s="546"/>
      <c r="F9" s="546"/>
      <c r="G9" s="546"/>
      <c r="H9" s="547"/>
      <c r="I9" s="548"/>
    </row>
    <row r="10" spans="1:12" s="294" customFormat="1" ht="17.399999999999999" customHeight="1">
      <c r="A10" s="519"/>
      <c r="B10" s="293"/>
      <c r="C10" s="293"/>
      <c r="D10" s="30"/>
      <c r="E10" s="30"/>
      <c r="F10" s="30"/>
      <c r="G10" s="30"/>
      <c r="H10" s="549"/>
      <c r="I10" s="550"/>
    </row>
    <row r="11" spans="1:12" s="294" customFormat="1" ht="17.399999999999999" customHeight="1">
      <c r="A11" s="551" t="s">
        <v>202</v>
      </c>
      <c r="B11" s="565"/>
      <c r="C11" s="565"/>
      <c r="D11" s="270"/>
      <c r="E11" s="30"/>
      <c r="F11" s="30"/>
      <c r="G11" s="30"/>
      <c r="H11" s="549"/>
      <c r="I11" s="550"/>
    </row>
    <row r="12" spans="1:12" ht="17.399999999999999" customHeight="1">
      <c r="A12" s="552"/>
      <c r="B12" s="18"/>
      <c r="C12" s="18"/>
      <c r="D12" s="19"/>
      <c r="E12" s="19"/>
      <c r="F12" s="19"/>
      <c r="G12" s="19"/>
      <c r="H12" s="553"/>
      <c r="I12" s="523"/>
    </row>
    <row r="13" spans="1:12" ht="17.399999999999999" customHeight="1">
      <c r="A13" s="574" t="s">
        <v>56</v>
      </c>
      <c r="B13" s="577"/>
      <c r="C13" s="269"/>
      <c r="D13" s="192" t="s">
        <v>53</v>
      </c>
      <c r="E13" s="193" t="s">
        <v>57</v>
      </c>
      <c r="F13" s="194"/>
      <c r="G13" s="193" t="s">
        <v>61</v>
      </c>
      <c r="H13" s="194"/>
      <c r="I13" s="554"/>
    </row>
    <row r="14" spans="1:12" ht="17.399999999999999" customHeight="1">
      <c r="A14" s="573"/>
      <c r="B14" s="578"/>
      <c r="C14" s="566"/>
      <c r="D14" s="195" t="s">
        <v>58</v>
      </c>
      <c r="E14" s="195"/>
      <c r="F14" s="195"/>
      <c r="G14" s="195"/>
      <c r="H14" s="195" t="s">
        <v>0</v>
      </c>
      <c r="I14" s="555" t="s">
        <v>245</v>
      </c>
    </row>
    <row r="15" spans="1:12" ht="17.399999999999999" customHeight="1">
      <c r="A15" s="572" t="s">
        <v>166</v>
      </c>
      <c r="B15" s="579"/>
      <c r="C15" s="567"/>
      <c r="D15" s="196" t="s">
        <v>59</v>
      </c>
      <c r="E15" s="196" t="s">
        <v>13</v>
      </c>
      <c r="F15" s="196" t="s">
        <v>60</v>
      </c>
      <c r="G15" s="196" t="s">
        <v>62</v>
      </c>
      <c r="H15" s="196" t="s">
        <v>165</v>
      </c>
      <c r="I15" s="556" t="s">
        <v>246</v>
      </c>
    </row>
    <row r="16" spans="1:12" ht="17.399999999999999" customHeight="1">
      <c r="A16" s="557"/>
      <c r="B16" s="568"/>
      <c r="C16" s="568"/>
      <c r="D16" s="20"/>
      <c r="E16" s="22"/>
      <c r="F16" s="23"/>
      <c r="G16" s="371"/>
      <c r="H16" s="24"/>
      <c r="I16" s="558"/>
    </row>
    <row r="17" spans="1:9" ht="17.25" customHeight="1">
      <c r="A17" s="557"/>
      <c r="B17" s="568"/>
      <c r="C17" s="568"/>
      <c r="D17" s="20"/>
      <c r="E17" s="22"/>
      <c r="F17" s="23"/>
      <c r="G17" s="371"/>
      <c r="H17" s="24"/>
      <c r="I17" s="558"/>
    </row>
    <row r="18" spans="1:9" ht="17.399999999999999" customHeight="1">
      <c r="A18" s="557"/>
      <c r="B18" s="568"/>
      <c r="C18" s="568"/>
      <c r="D18" s="20"/>
      <c r="E18" s="22"/>
      <c r="F18" s="23"/>
      <c r="G18" s="371"/>
      <c r="H18" s="24"/>
      <c r="I18" s="558"/>
    </row>
    <row r="19" spans="1:9" ht="17.399999999999999" customHeight="1">
      <c r="A19" s="557"/>
      <c r="B19" s="568"/>
      <c r="C19" s="568"/>
      <c r="D19" s="20"/>
      <c r="E19" s="22"/>
      <c r="F19" s="23"/>
      <c r="G19" s="371"/>
      <c r="H19" s="24"/>
      <c r="I19" s="558"/>
    </row>
    <row r="20" spans="1:9" ht="17.399999999999999" customHeight="1">
      <c r="A20" s="557"/>
      <c r="B20" s="568"/>
      <c r="C20" s="568"/>
      <c r="D20" s="20"/>
      <c r="E20" s="22"/>
      <c r="F20" s="23"/>
      <c r="G20" s="371"/>
      <c r="H20" s="24"/>
      <c r="I20" s="558"/>
    </row>
    <row r="21" spans="1:9" ht="17.399999999999999" customHeight="1">
      <c r="A21" s="557"/>
      <c r="B21" s="568"/>
      <c r="C21" s="568"/>
      <c r="D21" s="20"/>
      <c r="E21" s="22"/>
      <c r="F21" s="23"/>
      <c r="G21" s="371"/>
      <c r="H21" s="24"/>
      <c r="I21" s="558"/>
    </row>
    <row r="22" spans="1:9" ht="17.399999999999999" customHeight="1">
      <c r="A22" s="557"/>
      <c r="B22" s="568"/>
      <c r="C22" s="568"/>
      <c r="D22" s="20"/>
      <c r="E22" s="22"/>
      <c r="F22" s="23"/>
      <c r="G22" s="371"/>
      <c r="H22" s="24"/>
      <c r="I22" s="558"/>
    </row>
    <row r="23" spans="1:9" ht="17.399999999999999" customHeight="1">
      <c r="A23" s="557"/>
      <c r="B23" s="568"/>
      <c r="C23" s="568"/>
      <c r="D23" s="20"/>
      <c r="E23" s="22"/>
      <c r="F23" s="23"/>
      <c r="G23" s="371"/>
      <c r="H23" s="24"/>
      <c r="I23" s="558"/>
    </row>
    <row r="24" spans="1:9" ht="17.399999999999999" customHeight="1">
      <c r="A24" s="557"/>
      <c r="B24" s="568"/>
      <c r="C24" s="568"/>
      <c r="D24" s="20"/>
      <c r="E24" s="22"/>
      <c r="F24" s="23"/>
      <c r="G24" s="371"/>
      <c r="H24" s="24"/>
      <c r="I24" s="558"/>
    </row>
    <row r="25" spans="1:9" ht="17.399999999999999" customHeight="1">
      <c r="A25" s="557"/>
      <c r="B25" s="568"/>
      <c r="C25" s="568"/>
      <c r="D25" s="20"/>
      <c r="E25" s="22"/>
      <c r="F25" s="23"/>
      <c r="G25" s="371"/>
      <c r="H25" s="24"/>
      <c r="I25" s="558"/>
    </row>
    <row r="26" spans="1:9" ht="17.399999999999999" customHeight="1">
      <c r="A26" s="557"/>
      <c r="B26" s="568"/>
      <c r="C26" s="568"/>
      <c r="D26" s="20"/>
      <c r="E26" s="22"/>
      <c r="F26" s="23"/>
      <c r="G26" s="371"/>
      <c r="H26" s="24"/>
      <c r="I26" s="558"/>
    </row>
    <row r="27" spans="1:9" ht="17.399999999999999" customHeight="1">
      <c r="A27" s="557"/>
      <c r="B27" s="568"/>
      <c r="C27" s="568"/>
      <c r="D27" s="20"/>
      <c r="E27" s="22"/>
      <c r="F27" s="23"/>
      <c r="G27" s="371"/>
      <c r="H27" s="24"/>
      <c r="I27" s="558"/>
    </row>
    <row r="28" spans="1:9" ht="17.399999999999999" customHeight="1">
      <c r="A28" s="557"/>
      <c r="B28" s="568"/>
      <c r="C28" s="568"/>
      <c r="D28" s="20"/>
      <c r="E28" s="22"/>
      <c r="F28" s="23"/>
      <c r="G28" s="371"/>
      <c r="H28" s="24"/>
      <c r="I28" s="558"/>
    </row>
    <row r="29" spans="1:9" ht="17.399999999999999" customHeight="1">
      <c r="A29" s="557"/>
      <c r="B29" s="568"/>
      <c r="C29" s="568"/>
      <c r="D29" s="20"/>
      <c r="E29" s="22"/>
      <c r="F29" s="23"/>
      <c r="G29" s="371"/>
      <c r="H29" s="24"/>
      <c r="I29" s="558"/>
    </row>
    <row r="30" spans="1:9" ht="17.399999999999999" customHeight="1">
      <c r="A30" s="557"/>
      <c r="B30" s="568"/>
      <c r="C30" s="568"/>
      <c r="D30" s="20"/>
      <c r="E30" s="22"/>
      <c r="F30" s="23"/>
      <c r="G30" s="371"/>
      <c r="H30" s="24"/>
      <c r="I30" s="558"/>
    </row>
    <row r="31" spans="1:9" ht="17.399999999999999" customHeight="1">
      <c r="A31" s="557"/>
      <c r="B31" s="568"/>
      <c r="C31" s="568"/>
      <c r="D31" s="20"/>
      <c r="E31" s="22"/>
      <c r="F31" s="23"/>
      <c r="G31" s="371"/>
      <c r="H31" s="24"/>
      <c r="I31" s="558"/>
    </row>
    <row r="32" spans="1:9" ht="17.399999999999999" customHeight="1">
      <c r="A32" s="557"/>
      <c r="B32" s="568"/>
      <c r="C32" s="568"/>
      <c r="D32" s="20"/>
      <c r="E32" s="22"/>
      <c r="F32" s="23"/>
      <c r="G32" s="371"/>
      <c r="H32" s="24"/>
      <c r="I32" s="558"/>
    </row>
    <row r="33" spans="1:10" ht="17.399999999999999" customHeight="1">
      <c r="A33" s="557"/>
      <c r="B33" s="568"/>
      <c r="C33" s="568"/>
      <c r="D33" s="20"/>
      <c r="E33" s="22"/>
      <c r="F33" s="23"/>
      <c r="G33" s="371"/>
      <c r="H33" s="24"/>
      <c r="I33" s="558"/>
    </row>
    <row r="34" spans="1:10" ht="17.399999999999999" customHeight="1">
      <c r="A34" s="557"/>
      <c r="B34" s="568"/>
      <c r="C34" s="568"/>
      <c r="D34" s="20"/>
      <c r="E34" s="22"/>
      <c r="F34" s="23"/>
      <c r="G34" s="371"/>
      <c r="H34" s="24"/>
      <c r="I34" s="558"/>
    </row>
    <row r="35" spans="1:10" ht="17.399999999999999" customHeight="1">
      <c r="A35" s="557"/>
      <c r="B35" s="568"/>
      <c r="C35" s="568"/>
      <c r="D35" s="20"/>
      <c r="E35" s="22"/>
      <c r="F35" s="23"/>
      <c r="G35" s="371"/>
      <c r="H35" s="24"/>
      <c r="I35" s="558"/>
    </row>
    <row r="36" spans="1:10" ht="17.399999999999999" customHeight="1">
      <c r="A36" s="557"/>
      <c r="B36" s="568"/>
      <c r="C36" s="568"/>
      <c r="D36" s="20"/>
      <c r="E36" s="22"/>
      <c r="F36" s="23"/>
      <c r="G36" s="371"/>
      <c r="H36" s="24"/>
      <c r="I36" s="558"/>
    </row>
    <row r="37" spans="1:10" ht="17.399999999999999" customHeight="1">
      <c r="A37" s="557"/>
      <c r="B37" s="568"/>
      <c r="C37" s="568"/>
      <c r="D37" s="20"/>
      <c r="E37" s="22"/>
      <c r="F37" s="23"/>
      <c r="G37" s="371"/>
      <c r="H37" s="24"/>
      <c r="I37" s="558"/>
    </row>
    <row r="38" spans="1:10" ht="17.399999999999999" customHeight="1">
      <c r="A38" s="557"/>
      <c r="B38" s="568"/>
      <c r="C38" s="568"/>
      <c r="D38" s="20"/>
      <c r="E38" s="22"/>
      <c r="F38" s="23"/>
      <c r="G38" s="371"/>
      <c r="H38" s="24"/>
      <c r="I38" s="558"/>
    </row>
    <row r="39" spans="1:10" ht="17.399999999999999" customHeight="1">
      <c r="A39" s="557"/>
      <c r="B39" s="568"/>
      <c r="C39" s="568"/>
      <c r="D39" s="20"/>
      <c r="E39" s="22"/>
      <c r="F39" s="23"/>
      <c r="G39" s="371"/>
      <c r="H39" s="24"/>
      <c r="I39" s="558"/>
    </row>
    <row r="40" spans="1:10" ht="17.399999999999999" customHeight="1">
      <c r="A40" s="557"/>
      <c r="B40" s="568"/>
      <c r="C40" s="568"/>
      <c r="D40" s="20"/>
      <c r="E40" s="22"/>
      <c r="F40" s="23"/>
      <c r="G40" s="371"/>
      <c r="H40" s="24"/>
      <c r="I40" s="558"/>
    </row>
    <row r="41" spans="1:10" ht="17.399999999999999" customHeight="1">
      <c r="A41" s="557"/>
      <c r="B41" s="568"/>
      <c r="C41" s="568"/>
      <c r="D41" s="20"/>
      <c r="E41" s="22"/>
      <c r="F41" s="23"/>
      <c r="G41" s="371"/>
      <c r="H41" s="24"/>
      <c r="I41" s="558"/>
    </row>
    <row r="42" spans="1:10" ht="17.399999999999999" customHeight="1">
      <c r="A42" s="557"/>
      <c r="B42" s="568"/>
      <c r="C42" s="568"/>
      <c r="D42" s="20"/>
      <c r="E42" s="22"/>
      <c r="F42" s="23"/>
      <c r="G42" s="371"/>
      <c r="H42" s="24"/>
      <c r="I42" s="558"/>
    </row>
    <row r="43" spans="1:10" ht="17.399999999999999" customHeight="1">
      <c r="A43" s="557"/>
      <c r="B43" s="568"/>
      <c r="C43" s="568"/>
      <c r="D43" s="20"/>
      <c r="E43" s="22"/>
      <c r="F43" s="23"/>
      <c r="G43" s="371"/>
      <c r="H43" s="24"/>
      <c r="I43" s="558"/>
    </row>
    <row r="44" spans="1:10" ht="17.399999999999999" customHeight="1">
      <c r="A44" s="557"/>
      <c r="B44" s="568"/>
      <c r="C44" s="568"/>
      <c r="D44" s="20"/>
      <c r="E44" s="22"/>
      <c r="F44" s="23"/>
      <c r="G44" s="371"/>
      <c r="H44" s="24"/>
      <c r="I44" s="559"/>
    </row>
    <row r="45" spans="1:10" ht="17.399999999999999" customHeight="1">
      <c r="A45" s="557"/>
      <c r="B45" s="568"/>
      <c r="C45" s="568"/>
      <c r="D45" s="20"/>
      <c r="E45" s="22"/>
      <c r="F45" s="23"/>
      <c r="G45" s="371"/>
      <c r="H45" s="24"/>
      <c r="I45" s="560" t="s">
        <v>39</v>
      </c>
    </row>
    <row r="46" spans="1:10" ht="17.399999999999999" customHeight="1">
      <c r="A46" s="561"/>
      <c r="B46" s="569"/>
      <c r="C46" s="569"/>
      <c r="D46" s="21"/>
      <c r="E46" s="25"/>
      <c r="F46" s="26"/>
      <c r="G46" s="372"/>
      <c r="H46" s="27"/>
      <c r="I46" s="559">
        <f>SUM(I16:I44)</f>
        <v>0</v>
      </c>
      <c r="J46" s="459">
        <f>+I46-'Sch 1'!K59</f>
        <v>0</v>
      </c>
    </row>
    <row r="47" spans="1:10" ht="5.25" customHeight="1">
      <c r="A47" s="522"/>
      <c r="B47" s="291"/>
      <c r="C47" s="291"/>
      <c r="D47" s="291"/>
      <c r="E47" s="291"/>
      <c r="F47" s="291"/>
      <c r="G47" s="291"/>
      <c r="H47" s="291"/>
      <c r="I47" s="523"/>
    </row>
    <row r="48" spans="1:10">
      <c r="A48" s="562" t="s">
        <v>205</v>
      </c>
      <c r="B48" s="570"/>
      <c r="C48" s="570"/>
      <c r="D48" s="291"/>
      <c r="E48" s="291"/>
      <c r="F48" s="291"/>
      <c r="G48" s="291"/>
      <c r="H48" s="291"/>
      <c r="I48" s="523"/>
    </row>
    <row r="49" spans="1:9">
      <c r="A49" s="562" t="s">
        <v>211</v>
      </c>
      <c r="B49" s="570"/>
      <c r="C49" s="570"/>
      <c r="D49" s="291"/>
      <c r="E49" s="291"/>
      <c r="F49" s="291"/>
      <c r="G49" s="291"/>
      <c r="H49" s="291"/>
      <c r="I49" s="523"/>
    </row>
    <row r="50" spans="1:9">
      <c r="A50" s="562" t="s">
        <v>206</v>
      </c>
      <c r="B50" s="570"/>
      <c r="C50" s="570"/>
      <c r="D50" s="291"/>
      <c r="E50" s="291"/>
      <c r="F50" s="291"/>
      <c r="G50" s="291"/>
      <c r="H50" s="291"/>
      <c r="I50" s="523"/>
    </row>
    <row r="51" spans="1:9">
      <c r="A51" s="562" t="s">
        <v>210</v>
      </c>
      <c r="B51" s="570"/>
      <c r="C51" s="570"/>
      <c r="D51" s="291"/>
      <c r="E51" s="291"/>
      <c r="F51" s="291"/>
      <c r="G51" s="291"/>
      <c r="H51" s="291"/>
      <c r="I51" s="523"/>
    </row>
    <row r="52" spans="1:9">
      <c r="A52" s="562" t="s">
        <v>207</v>
      </c>
      <c r="B52" s="570"/>
      <c r="C52" s="570"/>
      <c r="D52" s="291"/>
      <c r="E52" s="291"/>
      <c r="F52" s="291"/>
      <c r="G52" s="291"/>
      <c r="H52" s="291"/>
      <c r="I52" s="523"/>
    </row>
    <row r="53" spans="1:9">
      <c r="A53" s="562" t="s">
        <v>208</v>
      </c>
      <c r="B53" s="570"/>
      <c r="C53" s="570"/>
      <c r="D53" s="291"/>
      <c r="E53" s="291"/>
      <c r="F53" s="291"/>
      <c r="G53" s="291"/>
      <c r="H53" s="291"/>
      <c r="I53" s="523"/>
    </row>
    <row r="54" spans="1:9" ht="6.75" customHeight="1" thickBot="1">
      <c r="A54" s="563"/>
      <c r="B54" s="571"/>
      <c r="C54" s="571"/>
      <c r="D54" s="524"/>
      <c r="E54" s="524"/>
      <c r="F54" s="524"/>
      <c r="G54" s="524"/>
      <c r="H54" s="524"/>
      <c r="I54" s="525"/>
    </row>
    <row r="55" spans="1:9" ht="13.2" thickTop="1">
      <c r="A55" s="570"/>
      <c r="B55" s="570"/>
      <c r="C55" s="570"/>
      <c r="D55" s="291"/>
      <c r="E55" s="291"/>
      <c r="F55" s="291"/>
      <c r="G55" s="291"/>
      <c r="H55" s="291"/>
      <c r="I55" s="291"/>
    </row>
    <row r="61" spans="1:9">
      <c r="D61" s="291"/>
    </row>
  </sheetData>
  <printOptions horizontalCentered="1"/>
  <pageMargins left="0.25" right="0.25" top="0.25" bottom="0.75" header="0.3" footer="0.3"/>
  <pageSetup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72"/>
  <sheetViews>
    <sheetView zoomScaleNormal="100" workbookViewId="0">
      <selection activeCell="N19" sqref="N19"/>
    </sheetView>
  </sheetViews>
  <sheetFormatPr defaultColWidth="9.109375" defaultRowHeight="13.2"/>
  <cols>
    <col min="1" max="1" width="5.44140625" style="80" customWidth="1"/>
    <col min="2" max="2" width="6" style="80" customWidth="1"/>
    <col min="3" max="3" width="9.5546875" style="80" customWidth="1"/>
    <col min="4" max="4" width="10.6640625" style="80" customWidth="1"/>
    <col min="5" max="5" width="35.44140625" style="80" customWidth="1"/>
    <col min="6" max="6" width="13.6640625" style="137" customWidth="1"/>
    <col min="7" max="8" width="15.44140625" style="80" customWidth="1"/>
    <col min="9" max="12" width="10.109375" style="80" customWidth="1"/>
    <col min="13" max="19" width="12" style="80" customWidth="1"/>
    <col min="20" max="16384" width="9.109375" style="80"/>
  </cols>
  <sheetData>
    <row r="1" spans="1:12" s="5" customFormat="1" ht="5.25" customHeight="1" thickTop="1">
      <c r="A1" s="503"/>
      <c r="B1" s="504"/>
      <c r="C1" s="504"/>
      <c r="D1" s="504"/>
      <c r="E1" s="504"/>
      <c r="F1" s="504"/>
      <c r="G1" s="504"/>
      <c r="H1" s="505"/>
      <c r="J1" s="7"/>
      <c r="K1" s="7"/>
      <c r="L1" s="7"/>
    </row>
    <row r="2" spans="1:12" s="473" customFormat="1" ht="12" customHeight="1">
      <c r="A2" s="492" t="s">
        <v>160</v>
      </c>
      <c r="B2" s="478"/>
      <c r="C2" s="516" t="str">
        <f>'Pg 1'!D2</f>
        <v>&lt;Enter Fair Name&gt;</v>
      </c>
      <c r="D2" s="507"/>
      <c r="E2" s="476"/>
      <c r="F2" s="478"/>
      <c r="G2" s="476"/>
      <c r="H2" s="480" t="s">
        <v>272</v>
      </c>
      <c r="J2" s="476"/>
      <c r="K2" s="476"/>
      <c r="L2" s="475"/>
    </row>
    <row r="3" spans="1:12" s="473" customFormat="1" ht="12" customHeight="1">
      <c r="A3" s="492" t="s">
        <v>275</v>
      </c>
      <c r="B3" s="516" t="str">
        <f>'Pg 1'!D3</f>
        <v>&lt;Enter City&gt;</v>
      </c>
      <c r="C3" s="491"/>
      <c r="D3" s="491"/>
      <c r="E3" s="476"/>
      <c r="F3" s="478"/>
      <c r="G3" s="476"/>
      <c r="H3" s="480" t="s">
        <v>273</v>
      </c>
      <c r="L3" s="474"/>
    </row>
    <row r="4" spans="1:12" s="473" customFormat="1" ht="12" customHeight="1">
      <c r="A4" s="479"/>
      <c r="B4" s="476"/>
      <c r="C4" s="476"/>
      <c r="D4" s="580"/>
      <c r="E4" s="476"/>
      <c r="F4" s="476"/>
      <c r="G4" s="476"/>
      <c r="H4" s="480" t="s">
        <v>274</v>
      </c>
      <c r="L4" s="474"/>
    </row>
    <row r="5" spans="1:12" s="473" customFormat="1" ht="12" customHeight="1">
      <c r="A5" s="479"/>
      <c r="B5" s="476"/>
      <c r="C5" s="476"/>
      <c r="D5" s="476"/>
      <c r="E5" s="476"/>
      <c r="F5" s="476"/>
      <c r="G5" s="476"/>
      <c r="H5" s="480" t="s">
        <v>321</v>
      </c>
      <c r="L5" s="474"/>
    </row>
    <row r="6" spans="1:12" s="473" customFormat="1" ht="12" customHeight="1">
      <c r="A6" s="479"/>
      <c r="B6" s="476"/>
      <c r="C6" s="476"/>
      <c r="D6" s="476"/>
      <c r="E6" s="476"/>
      <c r="F6" s="476"/>
      <c r="G6" s="476"/>
      <c r="H6" s="480" t="s">
        <v>110</v>
      </c>
      <c r="L6" s="474"/>
    </row>
    <row r="7" spans="1:12" s="473" customFormat="1" ht="12" customHeight="1">
      <c r="A7" s="576" t="s">
        <v>292</v>
      </c>
      <c r="B7" s="544"/>
      <c r="C7" s="575"/>
      <c r="D7" s="476"/>
      <c r="E7" s="476"/>
      <c r="F7" s="476"/>
      <c r="G7" s="476"/>
      <c r="H7" s="480"/>
      <c r="L7" s="474"/>
    </row>
    <row r="8" spans="1:12" s="1" customFormat="1" ht="7.5" customHeight="1" thickBot="1">
      <c r="A8" s="499"/>
      <c r="B8" s="518"/>
      <c r="C8" s="518"/>
      <c r="D8" s="518"/>
      <c r="E8" s="518"/>
      <c r="F8" s="518"/>
      <c r="G8" s="518"/>
      <c r="H8" s="517"/>
    </row>
    <row r="9" spans="1:12" ht="14.1" customHeight="1" thickTop="1">
      <c r="A9" s="189" t="s">
        <v>310</v>
      </c>
      <c r="B9" s="190"/>
      <c r="C9" s="190"/>
      <c r="D9" s="190"/>
      <c r="E9" s="198"/>
      <c r="F9" s="202" t="s">
        <v>134</v>
      </c>
      <c r="G9" s="463" t="s">
        <v>271</v>
      </c>
      <c r="H9" s="462" t="s">
        <v>271</v>
      </c>
    </row>
    <row r="10" spans="1:12" ht="14.1" customHeight="1">
      <c r="A10" s="96"/>
      <c r="B10" s="95"/>
      <c r="C10" s="95"/>
      <c r="D10" s="95"/>
      <c r="E10" s="95"/>
      <c r="F10" s="134"/>
      <c r="G10" s="134">
        <v>2022</v>
      </c>
      <c r="H10" s="464">
        <v>2022</v>
      </c>
    </row>
    <row r="11" spans="1:12" ht="14.1" customHeight="1">
      <c r="A11" s="199" t="s">
        <v>191</v>
      </c>
      <c r="B11" s="200"/>
      <c r="C11" s="200"/>
      <c r="D11" s="200"/>
      <c r="E11" s="200"/>
      <c r="F11" s="138" t="s">
        <v>148</v>
      </c>
      <c r="G11" s="636"/>
      <c r="H11" s="649"/>
    </row>
    <row r="12" spans="1:12" ht="14.1" customHeight="1">
      <c r="A12" s="199" t="s">
        <v>109</v>
      </c>
      <c r="B12" s="200"/>
      <c r="C12" s="200"/>
      <c r="D12" s="200"/>
      <c r="E12" s="200"/>
      <c r="F12" s="138"/>
      <c r="G12" s="637"/>
      <c r="H12" s="635"/>
    </row>
    <row r="13" spans="1:12" ht="14.1" customHeight="1">
      <c r="A13" s="91"/>
      <c r="B13" s="90" t="s">
        <v>105</v>
      </c>
      <c r="C13" s="90"/>
      <c r="D13" s="90"/>
      <c r="E13" s="90"/>
      <c r="F13" s="138"/>
      <c r="G13" s="642"/>
      <c r="H13" s="635"/>
    </row>
    <row r="14" spans="1:12" ht="14.1" customHeight="1">
      <c r="A14" s="91"/>
      <c r="B14" s="90" t="s">
        <v>107</v>
      </c>
      <c r="C14" s="90"/>
      <c r="D14" s="90"/>
      <c r="E14" s="90"/>
      <c r="F14" s="138"/>
      <c r="G14" s="642"/>
      <c r="H14" s="635"/>
    </row>
    <row r="15" spans="1:12" ht="14.1" customHeight="1">
      <c r="A15" s="91"/>
      <c r="B15" s="90" t="s">
        <v>104</v>
      </c>
      <c r="C15" s="90"/>
      <c r="D15" s="90"/>
      <c r="E15" s="90"/>
      <c r="F15" s="138"/>
      <c r="G15" s="642"/>
      <c r="H15" s="635"/>
    </row>
    <row r="16" spans="1:12" ht="14.1" customHeight="1">
      <c r="A16" s="91"/>
      <c r="B16" s="90" t="s">
        <v>108</v>
      </c>
      <c r="C16" s="90"/>
      <c r="D16" s="90"/>
      <c r="E16" s="90"/>
      <c r="F16" s="138"/>
      <c r="G16" s="642"/>
      <c r="H16" s="635"/>
    </row>
    <row r="17" spans="1:9" ht="14.1" customHeight="1">
      <c r="A17" s="91"/>
      <c r="B17" s="90" t="s">
        <v>103</v>
      </c>
      <c r="C17" s="90"/>
      <c r="D17" s="90"/>
      <c r="E17" s="90"/>
      <c r="F17" s="134"/>
      <c r="G17" s="642"/>
      <c r="H17" s="635"/>
    </row>
    <row r="18" spans="1:9" ht="14.1" customHeight="1">
      <c r="A18" s="91"/>
      <c r="B18" s="90"/>
      <c r="C18" s="94" t="s">
        <v>106</v>
      </c>
      <c r="D18" s="90"/>
      <c r="E18" s="90"/>
      <c r="F18" s="134"/>
      <c r="G18" s="637"/>
      <c r="H18" s="639">
        <f>SUM(G13:G17)</f>
        <v>0</v>
      </c>
    </row>
    <row r="19" spans="1:9" ht="14.1" customHeight="1">
      <c r="A19" s="91"/>
      <c r="B19" s="90"/>
      <c r="C19" s="94"/>
      <c r="D19" s="90"/>
      <c r="E19" s="90"/>
      <c r="F19" s="134"/>
      <c r="G19" s="636"/>
      <c r="H19" s="635"/>
    </row>
    <row r="20" spans="1:9" ht="14.1" customHeight="1">
      <c r="A20" s="199" t="s">
        <v>317</v>
      </c>
      <c r="B20" s="200"/>
      <c r="C20" s="200"/>
      <c r="D20" s="200"/>
      <c r="E20" s="200"/>
      <c r="F20" s="139"/>
      <c r="G20" s="637"/>
      <c r="H20" s="635"/>
    </row>
    <row r="21" spans="1:9" ht="14.1" customHeight="1">
      <c r="A21" s="91"/>
      <c r="B21" s="90" t="s">
        <v>105</v>
      </c>
      <c r="C21" s="90"/>
      <c r="D21" s="90"/>
      <c r="E21" s="90"/>
      <c r="F21" s="138"/>
      <c r="G21" s="642"/>
      <c r="H21" s="635"/>
    </row>
    <row r="22" spans="1:9" ht="14.1" customHeight="1">
      <c r="A22" s="91"/>
      <c r="B22" s="90" t="s">
        <v>107</v>
      </c>
      <c r="C22" s="90"/>
      <c r="D22" s="90"/>
      <c r="E22" s="90"/>
      <c r="F22" s="134"/>
      <c r="G22" s="642"/>
      <c r="H22" s="635"/>
    </row>
    <row r="23" spans="1:9" ht="14.1" customHeight="1">
      <c r="A23" s="91"/>
      <c r="B23" s="90" t="s">
        <v>104</v>
      </c>
      <c r="C23" s="90"/>
      <c r="D23" s="90"/>
      <c r="E23" s="90"/>
      <c r="F23" s="134"/>
      <c r="G23" s="642"/>
      <c r="H23" s="635"/>
    </row>
    <row r="24" spans="1:9" ht="14.1" customHeight="1">
      <c r="A24" s="91"/>
      <c r="B24" s="90" t="s">
        <v>108</v>
      </c>
      <c r="C24" s="90"/>
      <c r="D24" s="90"/>
      <c r="E24" s="90"/>
      <c r="F24" s="134"/>
      <c r="G24" s="642"/>
      <c r="H24" s="635"/>
    </row>
    <row r="25" spans="1:9" ht="14.1" customHeight="1">
      <c r="A25" s="91"/>
      <c r="B25" s="90" t="s">
        <v>103</v>
      </c>
      <c r="C25" s="90"/>
      <c r="D25" s="90"/>
      <c r="E25" s="90"/>
      <c r="F25" s="134"/>
      <c r="G25" s="642"/>
      <c r="H25" s="635"/>
    </row>
    <row r="26" spans="1:9" ht="14.1" customHeight="1">
      <c r="A26" s="91"/>
      <c r="B26" s="90"/>
      <c r="C26" s="94" t="s">
        <v>102</v>
      </c>
      <c r="D26" s="90"/>
      <c r="E26" s="90"/>
      <c r="F26" s="138"/>
      <c r="G26" s="636"/>
      <c r="H26" s="639">
        <f>SUM(G21:G25)</f>
        <v>0</v>
      </c>
    </row>
    <row r="27" spans="1:9" ht="14.1" customHeight="1">
      <c r="A27" s="199" t="s">
        <v>324</v>
      </c>
      <c r="B27" s="200"/>
      <c r="C27" s="200"/>
      <c r="D27" s="200"/>
      <c r="E27" s="200"/>
      <c r="F27" s="139"/>
      <c r="G27" s="637"/>
      <c r="H27" s="639">
        <f>+H11+H18-H26</f>
        <v>0</v>
      </c>
      <c r="I27" s="459">
        <f>+H27-'Sch 1'!K27</f>
        <v>0</v>
      </c>
    </row>
    <row r="28" spans="1:9" ht="14.1" customHeight="1">
      <c r="A28" s="91"/>
      <c r="B28" s="90"/>
      <c r="C28" s="94"/>
      <c r="D28" s="90"/>
      <c r="E28" s="90"/>
      <c r="F28" s="134"/>
      <c r="G28" s="636"/>
      <c r="H28" s="635"/>
    </row>
    <row r="29" spans="1:9" ht="14.1" customHeight="1">
      <c r="A29" s="199" t="s">
        <v>309</v>
      </c>
      <c r="B29" s="200"/>
      <c r="C29" s="200"/>
      <c r="D29" s="200"/>
      <c r="E29" s="200"/>
      <c r="F29" s="138" t="s">
        <v>148</v>
      </c>
      <c r="G29" s="636"/>
      <c r="H29" s="639"/>
    </row>
    <row r="30" spans="1:9" ht="14.1" customHeight="1">
      <c r="A30" s="199" t="s">
        <v>320</v>
      </c>
      <c r="B30" s="200"/>
      <c r="C30" s="200"/>
      <c r="D30" s="200"/>
      <c r="E30" s="200"/>
      <c r="F30" s="134"/>
      <c r="G30" s="636"/>
      <c r="H30" s="635"/>
    </row>
    <row r="31" spans="1:9" ht="14.1" customHeight="1">
      <c r="A31" s="91"/>
      <c r="B31" s="90" t="s">
        <v>311</v>
      </c>
      <c r="C31" s="94"/>
      <c r="D31" s="90"/>
      <c r="E31" s="90"/>
      <c r="F31" s="134"/>
      <c r="G31" s="642"/>
      <c r="H31" s="635"/>
    </row>
    <row r="32" spans="1:9" ht="14.1" customHeight="1">
      <c r="A32" s="91"/>
      <c r="B32" s="90" t="s">
        <v>312</v>
      </c>
      <c r="C32" s="94"/>
      <c r="D32" s="90"/>
      <c r="E32" s="90"/>
      <c r="F32" s="134"/>
      <c r="G32" s="642"/>
      <c r="H32" s="635"/>
    </row>
    <row r="33" spans="1:9" ht="14.1" customHeight="1">
      <c r="A33" s="91"/>
      <c r="B33" s="90" t="s">
        <v>313</v>
      </c>
      <c r="C33" s="94"/>
      <c r="D33" s="90"/>
      <c r="E33" s="90"/>
      <c r="F33" s="134"/>
      <c r="G33" s="642"/>
      <c r="H33" s="635"/>
    </row>
    <row r="34" spans="1:9" ht="14.1" customHeight="1">
      <c r="A34" s="91"/>
      <c r="B34" s="90" t="s">
        <v>291</v>
      </c>
      <c r="C34" s="94"/>
      <c r="D34" s="90"/>
      <c r="E34" s="90"/>
      <c r="F34" s="134"/>
      <c r="G34" s="642"/>
      <c r="H34" s="635"/>
    </row>
    <row r="35" spans="1:9" ht="14.1" customHeight="1">
      <c r="A35" s="91"/>
      <c r="B35" s="90" t="s">
        <v>314</v>
      </c>
      <c r="C35" s="94"/>
      <c r="D35" s="90"/>
      <c r="E35" s="90"/>
      <c r="F35" s="134"/>
      <c r="G35" s="642"/>
      <c r="H35" s="635"/>
    </row>
    <row r="36" spans="1:9" ht="14.1" customHeight="1">
      <c r="A36" s="91"/>
      <c r="B36" s="90"/>
      <c r="C36" s="94" t="s">
        <v>315</v>
      </c>
      <c r="D36" s="90"/>
      <c r="E36" s="90"/>
      <c r="F36" s="134"/>
      <c r="G36" s="636"/>
      <c r="H36" s="639">
        <f>SUM(G31:G35)</f>
        <v>0</v>
      </c>
    </row>
    <row r="37" spans="1:9" ht="14.1" customHeight="1">
      <c r="A37" s="91"/>
      <c r="B37" s="90"/>
      <c r="C37" s="90"/>
      <c r="D37" s="90"/>
      <c r="E37" s="90"/>
      <c r="F37" s="138"/>
      <c r="G37" s="636"/>
      <c r="H37" s="635"/>
    </row>
    <row r="38" spans="1:9" ht="14.1" customHeight="1">
      <c r="A38" s="199" t="s">
        <v>316</v>
      </c>
      <c r="B38" s="200"/>
      <c r="C38" s="200"/>
      <c r="D38" s="200"/>
      <c r="E38" s="200"/>
      <c r="F38" s="138"/>
      <c r="G38" s="636"/>
      <c r="H38" s="635"/>
    </row>
    <row r="39" spans="1:9" ht="14.1" customHeight="1">
      <c r="A39" s="91"/>
      <c r="B39" s="90" t="s">
        <v>311</v>
      </c>
      <c r="C39" s="94"/>
      <c r="D39" s="90"/>
      <c r="E39" s="90"/>
      <c r="F39" s="138"/>
      <c r="G39" s="642"/>
      <c r="H39" s="635"/>
    </row>
    <row r="40" spans="1:9" ht="14.1" customHeight="1">
      <c r="A40" s="91"/>
      <c r="B40" s="90" t="s">
        <v>312</v>
      </c>
      <c r="C40" s="94"/>
      <c r="D40" s="90"/>
      <c r="E40" s="90"/>
      <c r="F40" s="138"/>
      <c r="G40" s="642"/>
      <c r="H40" s="635"/>
    </row>
    <row r="41" spans="1:9" ht="14.1" customHeight="1">
      <c r="A41" s="91"/>
      <c r="B41" s="90" t="s">
        <v>313</v>
      </c>
      <c r="C41" s="94"/>
      <c r="D41" s="90"/>
      <c r="E41" s="90"/>
      <c r="F41" s="138"/>
      <c r="G41" s="642"/>
      <c r="H41" s="635"/>
    </row>
    <row r="42" spans="1:9" ht="14.1" customHeight="1">
      <c r="A42" s="91"/>
      <c r="B42" s="90" t="s">
        <v>291</v>
      </c>
      <c r="C42" s="94"/>
      <c r="D42" s="90"/>
      <c r="E42" s="90"/>
      <c r="F42" s="138"/>
      <c r="G42" s="642"/>
      <c r="H42" s="635"/>
    </row>
    <row r="43" spans="1:9" ht="14.1" customHeight="1">
      <c r="A43" s="91"/>
      <c r="B43" s="90" t="s">
        <v>314</v>
      </c>
      <c r="C43" s="94"/>
      <c r="D43" s="90"/>
      <c r="E43" s="90"/>
      <c r="F43" s="138"/>
      <c r="G43" s="642"/>
      <c r="H43" s="635"/>
    </row>
    <row r="44" spans="1:9" ht="14.1" customHeight="1">
      <c r="A44" s="91"/>
      <c r="B44" s="90"/>
      <c r="C44" s="94" t="s">
        <v>318</v>
      </c>
      <c r="D44" s="90"/>
      <c r="E44" s="90"/>
      <c r="F44" s="138"/>
      <c r="G44" s="636"/>
      <c r="H44" s="639">
        <f>SUM(G39:G43)</f>
        <v>0</v>
      </c>
    </row>
    <row r="45" spans="1:9" ht="14.1" customHeight="1">
      <c r="A45" s="199" t="s">
        <v>323</v>
      </c>
      <c r="B45" s="200"/>
      <c r="C45" s="200"/>
      <c r="D45" s="200"/>
      <c r="E45" s="200"/>
      <c r="F45" s="140"/>
      <c r="G45" s="636"/>
      <c r="H45" s="639">
        <f>+H29+H36-H44</f>
        <v>0</v>
      </c>
      <c r="I45" s="459">
        <f>+H45-'Sch 1'!K40</f>
        <v>0</v>
      </c>
    </row>
    <row r="46" spans="1:9" ht="14.1" customHeight="1">
      <c r="A46" s="132"/>
      <c r="B46" s="133"/>
      <c r="C46" s="133"/>
      <c r="D46" s="133"/>
      <c r="E46" s="133"/>
      <c r="F46" s="140"/>
      <c r="G46" s="636"/>
      <c r="H46" s="635"/>
    </row>
    <row r="47" spans="1:9" ht="14.1" customHeight="1">
      <c r="A47" s="199" t="s">
        <v>101</v>
      </c>
      <c r="B47" s="200"/>
      <c r="C47" s="200"/>
      <c r="D47" s="200"/>
      <c r="E47" s="200"/>
      <c r="F47" s="139"/>
      <c r="G47" s="637"/>
      <c r="H47" s="635"/>
      <c r="I47" s="263"/>
    </row>
    <row r="48" spans="1:9" ht="14.1" customHeight="1">
      <c r="A48" s="96"/>
      <c r="B48" s="95" t="s">
        <v>100</v>
      </c>
      <c r="C48" s="95"/>
      <c r="D48" s="95"/>
      <c r="E48" s="95"/>
      <c r="F48" s="141" t="s">
        <v>148</v>
      </c>
      <c r="G48" s="636"/>
      <c r="H48" s="638"/>
      <c r="I48" s="263"/>
    </row>
    <row r="49" spans="1:9" ht="14.1" customHeight="1">
      <c r="A49" s="91"/>
      <c r="B49" s="93" t="s">
        <v>156</v>
      </c>
      <c r="C49" s="90"/>
      <c r="D49" s="90"/>
      <c r="E49" s="90"/>
      <c r="F49" s="138"/>
      <c r="G49" s="637"/>
      <c r="H49" s="638"/>
      <c r="I49" s="263"/>
    </row>
    <row r="50" spans="1:9" ht="14.1" customHeight="1">
      <c r="A50" s="91"/>
      <c r="B50" s="93" t="s">
        <v>248</v>
      </c>
      <c r="C50" s="90"/>
      <c r="D50" s="90"/>
      <c r="E50" s="90"/>
      <c r="F50" s="138"/>
      <c r="G50" s="636"/>
      <c r="H50" s="638"/>
      <c r="I50" s="263"/>
    </row>
    <row r="51" spans="1:9" ht="14.1" customHeight="1">
      <c r="A51" s="91"/>
      <c r="B51" s="93" t="s">
        <v>192</v>
      </c>
      <c r="C51" s="85"/>
      <c r="D51" s="90"/>
      <c r="E51" s="90"/>
      <c r="F51" s="138" t="s">
        <v>135</v>
      </c>
      <c r="G51" s="637"/>
      <c r="H51" s="639"/>
      <c r="I51" s="263"/>
    </row>
    <row r="52" spans="1:9" ht="14.1" customHeight="1">
      <c r="A52" s="91"/>
      <c r="B52" s="90"/>
      <c r="C52" s="94" t="s">
        <v>167</v>
      </c>
      <c r="D52" s="90"/>
      <c r="E52" s="90"/>
      <c r="F52" s="138"/>
      <c r="G52" s="636"/>
      <c r="H52" s="640">
        <f>SUM(H48:H51)</f>
        <v>0</v>
      </c>
      <c r="I52" s="459">
        <f>+H52+'Sch 1'!K28</f>
        <v>0</v>
      </c>
    </row>
    <row r="53" spans="1:9" ht="14.1" customHeight="1">
      <c r="A53" s="91"/>
      <c r="B53" s="90"/>
      <c r="C53" s="94"/>
      <c r="D53" s="90"/>
      <c r="E53" s="90"/>
      <c r="F53" s="138"/>
      <c r="G53" s="636"/>
      <c r="H53" s="645"/>
      <c r="I53" s="459"/>
    </row>
    <row r="54" spans="1:9" ht="14.1" customHeight="1">
      <c r="A54" s="199" t="s">
        <v>325</v>
      </c>
      <c r="B54" s="200"/>
      <c r="C54" s="200"/>
      <c r="D54" s="200"/>
      <c r="E54" s="200"/>
      <c r="F54" s="139"/>
      <c r="G54" s="637"/>
      <c r="H54" s="635"/>
      <c r="I54" s="459"/>
    </row>
    <row r="55" spans="1:9" ht="14.1" customHeight="1">
      <c r="A55" s="96"/>
      <c r="B55" s="95" t="s">
        <v>326</v>
      </c>
      <c r="C55" s="95"/>
      <c r="D55" s="95"/>
      <c r="E55" s="95"/>
      <c r="F55" s="141" t="s">
        <v>148</v>
      </c>
      <c r="G55" s="636"/>
      <c r="H55" s="638"/>
      <c r="I55" s="459"/>
    </row>
    <row r="56" spans="1:9" ht="14.1" customHeight="1">
      <c r="A56" s="91"/>
      <c r="B56" s="93" t="s">
        <v>327</v>
      </c>
      <c r="C56" s="90"/>
      <c r="D56" s="90"/>
      <c r="E56" s="90"/>
      <c r="F56" s="138"/>
      <c r="G56" s="637"/>
      <c r="H56" s="638"/>
      <c r="I56" s="459"/>
    </row>
    <row r="57" spans="1:9" ht="14.1" customHeight="1">
      <c r="A57" s="91"/>
      <c r="B57" s="93" t="s">
        <v>248</v>
      </c>
      <c r="C57" s="90"/>
      <c r="D57" s="90"/>
      <c r="E57" s="90"/>
      <c r="F57" s="138"/>
      <c r="G57" s="636"/>
      <c r="H57" s="638"/>
      <c r="I57" s="459"/>
    </row>
    <row r="58" spans="1:9" ht="14.1" customHeight="1">
      <c r="A58" s="91"/>
      <c r="B58" s="93" t="s">
        <v>328</v>
      </c>
      <c r="C58" s="85"/>
      <c r="D58" s="90"/>
      <c r="E58" s="90"/>
      <c r="F58" s="138" t="s">
        <v>135</v>
      </c>
      <c r="G58" s="637"/>
      <c r="H58" s="639"/>
      <c r="I58" s="459"/>
    </row>
    <row r="59" spans="1:9" ht="14.1" customHeight="1">
      <c r="A59" s="91"/>
      <c r="B59" s="90"/>
      <c r="C59" s="94" t="s">
        <v>329</v>
      </c>
      <c r="D59" s="90"/>
      <c r="E59" s="90"/>
      <c r="F59" s="138"/>
      <c r="G59" s="636"/>
      <c r="H59" s="640">
        <f>SUM(H55:H58)</f>
        <v>0</v>
      </c>
      <c r="I59" s="459">
        <f>+H59+'Sch 1'!K41</f>
        <v>0</v>
      </c>
    </row>
    <row r="60" spans="1:9" ht="14.1" customHeight="1">
      <c r="A60" s="91"/>
      <c r="B60" s="90"/>
      <c r="C60" s="90"/>
      <c r="D60" s="90"/>
      <c r="E60" s="90"/>
      <c r="F60" s="138"/>
      <c r="G60" s="637"/>
      <c r="H60" s="635"/>
      <c r="I60" s="263"/>
    </row>
    <row r="61" spans="1:9" ht="14.1" customHeight="1">
      <c r="A61" s="199" t="s">
        <v>197</v>
      </c>
      <c r="B61" s="200"/>
      <c r="C61" s="200"/>
      <c r="D61" s="200"/>
      <c r="E61" s="200"/>
      <c r="F61" s="139"/>
      <c r="G61" s="636"/>
      <c r="H61" s="640">
        <f>+H27-H52</f>
        <v>0</v>
      </c>
      <c r="I61" s="459">
        <f>+H61-'Sch 1'!K29</f>
        <v>0</v>
      </c>
    </row>
    <row r="62" spans="1:9" ht="14.1" customHeight="1">
      <c r="A62" s="199" t="s">
        <v>330</v>
      </c>
      <c r="B62" s="200"/>
      <c r="C62" s="200"/>
      <c r="D62" s="200"/>
      <c r="E62" s="200"/>
      <c r="F62" s="139"/>
      <c r="G62" s="636"/>
      <c r="H62" s="640">
        <f>+H45-H59</f>
        <v>0</v>
      </c>
      <c r="I62" s="459">
        <f>+H62-'Sch 1'!K42</f>
        <v>0</v>
      </c>
    </row>
    <row r="63" spans="1:9" ht="14.1" customHeight="1">
      <c r="A63" s="199" t="s">
        <v>331</v>
      </c>
      <c r="B63" s="200"/>
      <c r="C63" s="200"/>
      <c r="D63" s="200"/>
      <c r="E63" s="200"/>
      <c r="F63" s="139"/>
      <c r="G63" s="636"/>
      <c r="H63" s="640">
        <f>+H61+H62</f>
        <v>0</v>
      </c>
      <c r="I63" s="459">
        <f>+H63-'Sch 1'!K43</f>
        <v>0</v>
      </c>
    </row>
    <row r="64" spans="1:9" ht="14.1" customHeight="1">
      <c r="A64" s="92" t="s">
        <v>332</v>
      </c>
      <c r="B64" s="90"/>
      <c r="C64" s="90"/>
      <c r="D64" s="90"/>
      <c r="E64" s="90"/>
      <c r="F64" s="138"/>
      <c r="G64" s="637"/>
      <c r="H64" s="641"/>
      <c r="I64" s="461"/>
    </row>
    <row r="65" spans="1:9" ht="14.1" customHeight="1">
      <c r="A65" s="199" t="s">
        <v>199</v>
      </c>
      <c r="B65" s="200"/>
      <c r="C65" s="200"/>
      <c r="D65" s="200"/>
      <c r="E65" s="581"/>
      <c r="F65" s="582" t="s">
        <v>249</v>
      </c>
      <c r="G65" s="583"/>
      <c r="H65" s="584">
        <f>+H63-H64</f>
        <v>0</v>
      </c>
      <c r="I65" s="459">
        <f>+H65-'Sch 1'!J77</f>
        <v>0</v>
      </c>
    </row>
    <row r="66" spans="1:9" ht="8.25" customHeight="1" thickBot="1">
      <c r="A66" s="586"/>
      <c r="B66" s="585"/>
      <c r="C66" s="585"/>
      <c r="D66" s="585"/>
      <c r="E66" s="585"/>
      <c r="F66" s="585"/>
      <c r="G66" s="585"/>
      <c r="H66" s="587"/>
    </row>
    <row r="67" spans="1:9" ht="13.8" thickTop="1"/>
    <row r="68" spans="1:9" ht="13.8" hidden="1" thickTop="1"/>
    <row r="69" spans="1:9" s="87" customFormat="1" ht="4.5" customHeight="1">
      <c r="A69" s="142"/>
      <c r="B69" s="89"/>
      <c r="C69" s="89"/>
      <c r="D69" s="89"/>
      <c r="E69" s="89"/>
      <c r="F69" s="136"/>
      <c r="G69" s="89"/>
      <c r="H69" s="88"/>
    </row>
    <row r="70" spans="1:9" ht="17.25" customHeight="1">
      <c r="A70" s="86"/>
      <c r="B70" s="85"/>
      <c r="C70" s="85"/>
      <c r="D70" s="85"/>
      <c r="E70" s="85"/>
      <c r="F70" s="135"/>
      <c r="G70" s="85"/>
      <c r="H70" s="85"/>
    </row>
    <row r="71" spans="1:9" ht="17.25" customHeight="1">
      <c r="A71" s="85"/>
      <c r="B71" s="85"/>
      <c r="C71" s="85"/>
      <c r="D71" s="85"/>
      <c r="E71" s="82"/>
      <c r="F71" s="135"/>
      <c r="G71" s="82"/>
      <c r="H71" s="81"/>
    </row>
    <row r="72" spans="1:9" ht="17.25" customHeight="1">
      <c r="A72" s="82"/>
      <c r="B72" s="84"/>
      <c r="C72" s="83"/>
      <c r="D72" s="82"/>
      <c r="E72" s="82"/>
      <c r="F72" s="135"/>
      <c r="G72" s="82"/>
      <c r="H72" s="81"/>
    </row>
  </sheetData>
  <printOptions horizontalCentered="1"/>
  <pageMargins left="0.25" right="0.25" top="0.2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8"/>
  <sheetViews>
    <sheetView zoomScaleNormal="100" workbookViewId="0">
      <selection activeCell="E23" sqref="E23"/>
    </sheetView>
  </sheetViews>
  <sheetFormatPr defaultColWidth="9.109375" defaultRowHeight="13.2"/>
  <cols>
    <col min="1" max="1" width="4.88671875" style="5" customWidth="1"/>
    <col min="2" max="2" width="6.109375" style="5" customWidth="1"/>
    <col min="3" max="3" width="10" style="5" customWidth="1"/>
    <col min="4" max="4" width="16.88671875" style="5" customWidth="1"/>
    <col min="5" max="5" width="35.88671875" style="5" customWidth="1"/>
    <col min="6" max="6" width="23.6640625" style="5" customWidth="1"/>
    <col min="7" max="16384" width="9.109375" style="5"/>
  </cols>
  <sheetData>
    <row r="1" spans="1:10" ht="5.25" customHeight="1" thickTop="1">
      <c r="A1" s="503"/>
      <c r="B1" s="504"/>
      <c r="C1" s="504"/>
      <c r="D1" s="504"/>
      <c r="E1" s="504"/>
      <c r="F1" s="505"/>
      <c r="H1" s="7"/>
      <c r="I1" s="7"/>
      <c r="J1" s="7"/>
    </row>
    <row r="2" spans="1:10" s="473" customFormat="1" ht="12" customHeight="1">
      <c r="A2" s="492" t="s">
        <v>160</v>
      </c>
      <c r="C2" s="516" t="str">
        <f>'Pg 1'!D2</f>
        <v>&lt;Enter Fair Name&gt;</v>
      </c>
      <c r="D2" s="507"/>
      <c r="E2" s="476"/>
      <c r="F2" s="480" t="s">
        <v>272</v>
      </c>
      <c r="H2" s="476"/>
      <c r="I2" s="476"/>
      <c r="J2" s="475"/>
    </row>
    <row r="3" spans="1:10" s="473" customFormat="1" ht="12" customHeight="1">
      <c r="A3" s="492" t="s">
        <v>275</v>
      </c>
      <c r="B3" s="516" t="str">
        <f>'Pg 1'!D3</f>
        <v>&lt;Enter City&gt;</v>
      </c>
      <c r="C3" s="491"/>
      <c r="E3" s="476"/>
      <c r="F3" s="480" t="s">
        <v>273</v>
      </c>
      <c r="J3" s="474"/>
    </row>
    <row r="4" spans="1:10" s="473" customFormat="1" ht="12" customHeight="1">
      <c r="A4" s="479"/>
      <c r="B4" s="476"/>
      <c r="D4" s="476"/>
      <c r="E4" s="476"/>
      <c r="F4" s="480" t="s">
        <v>274</v>
      </c>
      <c r="J4" s="474"/>
    </row>
    <row r="5" spans="1:10" s="473" customFormat="1" ht="12" customHeight="1">
      <c r="A5" s="479"/>
      <c r="B5" s="476"/>
      <c r="C5" s="476"/>
      <c r="D5" s="476"/>
      <c r="E5" s="476"/>
      <c r="F5" s="480" t="s">
        <v>321</v>
      </c>
      <c r="J5" s="474"/>
    </row>
    <row r="6" spans="1:10" s="473" customFormat="1" ht="12" customHeight="1">
      <c r="A6" s="479"/>
      <c r="B6" s="476"/>
      <c r="C6" s="476"/>
      <c r="D6" s="476"/>
      <c r="E6" s="476"/>
      <c r="F6" s="480" t="s">
        <v>299</v>
      </c>
      <c r="J6" s="474"/>
    </row>
    <row r="7" spans="1:10" s="473" customFormat="1" ht="12" customHeight="1">
      <c r="A7" s="589" t="s">
        <v>292</v>
      </c>
      <c r="B7" s="544"/>
      <c r="C7" s="544"/>
      <c r="D7" s="575"/>
      <c r="E7" s="476"/>
      <c r="F7" s="480"/>
      <c r="J7" s="474"/>
    </row>
    <row r="8" spans="1:10" s="1" customFormat="1" ht="7.5" customHeight="1" thickBot="1">
      <c r="A8" s="499"/>
      <c r="B8" s="518"/>
      <c r="C8" s="518"/>
      <c r="D8" s="518"/>
      <c r="E8" s="518"/>
      <c r="F8" s="517"/>
    </row>
    <row r="9" spans="1:10" ht="17.25" customHeight="1" thickTop="1">
      <c r="A9" s="590"/>
      <c r="B9" s="591"/>
      <c r="C9" s="591"/>
      <c r="D9" s="591"/>
      <c r="E9" s="504"/>
      <c r="F9" s="505"/>
    </row>
    <row r="10" spans="1:10" ht="17.25" customHeight="1">
      <c r="A10" s="644" t="s">
        <v>247</v>
      </c>
      <c r="B10" s="530"/>
      <c r="C10" s="592"/>
      <c r="D10" s="592"/>
      <c r="E10" s="592"/>
      <c r="F10" s="593"/>
    </row>
    <row r="11" spans="1:10" ht="7.5" customHeight="1">
      <c r="A11" s="594"/>
      <c r="B11" s="595"/>
      <c r="C11" s="596"/>
      <c r="D11" s="596"/>
      <c r="E11" s="7"/>
      <c r="F11" s="528"/>
    </row>
    <row r="12" spans="1:10" ht="17.25" customHeight="1">
      <c r="A12" s="597" t="s">
        <v>187</v>
      </c>
      <c r="B12" s="521"/>
      <c r="C12" s="233"/>
      <c r="D12" s="233"/>
      <c r="E12" s="7"/>
      <c r="F12" s="528"/>
    </row>
    <row r="13" spans="1:10" ht="8.25" customHeight="1">
      <c r="A13" s="597"/>
      <c r="B13" s="521"/>
      <c r="C13" s="233"/>
      <c r="D13" s="233"/>
      <c r="E13" s="7"/>
      <c r="F13" s="528"/>
    </row>
    <row r="14" spans="1:10" ht="17.25" customHeight="1">
      <c r="A14" s="598"/>
      <c r="B14" s="599" t="s">
        <v>297</v>
      </c>
      <c r="C14" s="596"/>
      <c r="D14" s="600"/>
      <c r="E14" s="7"/>
      <c r="F14" s="528"/>
    </row>
    <row r="15" spans="1:10" ht="5.25" customHeight="1">
      <c r="A15" s="601"/>
      <c r="B15" s="233"/>
      <c r="C15" s="233"/>
      <c r="D15" s="233"/>
      <c r="E15" s="7"/>
      <c r="F15" s="528"/>
    </row>
    <row r="16" spans="1:10" ht="17.25" customHeight="1">
      <c r="A16" s="601"/>
      <c r="B16" s="233"/>
      <c r="D16" s="222" t="s">
        <v>176</v>
      </c>
      <c r="E16" s="222" t="s">
        <v>244</v>
      </c>
      <c r="F16" s="528"/>
    </row>
    <row r="17" spans="1:6" ht="17.25" customHeight="1">
      <c r="A17" s="601"/>
      <c r="B17" s="233"/>
      <c r="D17" s="369">
        <v>44378</v>
      </c>
      <c r="E17" s="383"/>
      <c r="F17" s="528"/>
    </row>
    <row r="18" spans="1:6" ht="17.25" customHeight="1">
      <c r="A18" s="601"/>
      <c r="B18" s="233"/>
      <c r="D18" s="369">
        <v>44409</v>
      </c>
      <c r="E18" s="383"/>
      <c r="F18" s="528"/>
    </row>
    <row r="19" spans="1:6" ht="17.25" customHeight="1">
      <c r="A19" s="601"/>
      <c r="B19" s="233"/>
      <c r="D19" s="369">
        <v>44440</v>
      </c>
      <c r="E19" s="383"/>
      <c r="F19" s="528"/>
    </row>
    <row r="20" spans="1:6" ht="17.25" customHeight="1">
      <c r="A20" s="601"/>
      <c r="B20" s="233"/>
      <c r="D20" s="369">
        <v>44470</v>
      </c>
      <c r="E20" s="383"/>
      <c r="F20" s="528"/>
    </row>
    <row r="21" spans="1:6" ht="17.25" customHeight="1">
      <c r="A21" s="601"/>
      <c r="B21" s="233"/>
      <c r="D21" s="369">
        <v>44501</v>
      </c>
      <c r="E21" s="383"/>
      <c r="F21" s="528"/>
    </row>
    <row r="22" spans="1:6" ht="17.25" customHeight="1">
      <c r="A22" s="601"/>
      <c r="B22" s="233"/>
      <c r="D22" s="369">
        <v>44531</v>
      </c>
      <c r="E22" s="383"/>
      <c r="F22" s="528"/>
    </row>
    <row r="23" spans="1:6" ht="17.25" customHeight="1">
      <c r="A23" s="601"/>
      <c r="B23" s="233"/>
      <c r="D23" s="369">
        <v>44562</v>
      </c>
      <c r="E23" s="383"/>
      <c r="F23" s="528"/>
    </row>
    <row r="24" spans="1:6" ht="17.25" customHeight="1">
      <c r="A24" s="601"/>
      <c r="B24" s="233"/>
      <c r="D24" s="369">
        <v>44593</v>
      </c>
      <c r="E24" s="383"/>
      <c r="F24" s="528"/>
    </row>
    <row r="25" spans="1:6" ht="17.25" customHeight="1">
      <c r="A25" s="601"/>
      <c r="B25" s="233"/>
      <c r="D25" s="369">
        <v>44621</v>
      </c>
      <c r="E25" s="383"/>
      <c r="F25" s="528"/>
    </row>
    <row r="26" spans="1:6" ht="17.25" customHeight="1">
      <c r="A26" s="601"/>
      <c r="B26" s="233"/>
      <c r="D26" s="369">
        <v>44652</v>
      </c>
      <c r="E26" s="383"/>
      <c r="F26" s="528"/>
    </row>
    <row r="27" spans="1:6" ht="17.25" customHeight="1">
      <c r="A27" s="601"/>
      <c r="B27" s="233"/>
      <c r="D27" s="369">
        <v>44682</v>
      </c>
      <c r="E27" s="383"/>
      <c r="F27" s="528"/>
    </row>
    <row r="28" spans="1:6" ht="17.25" customHeight="1">
      <c r="A28" s="601"/>
      <c r="B28" s="233"/>
      <c r="D28" s="369">
        <v>44713</v>
      </c>
      <c r="E28" s="383"/>
      <c r="F28" s="528"/>
    </row>
    <row r="29" spans="1:6" ht="17.25" customHeight="1">
      <c r="A29" s="601"/>
      <c r="B29" s="233"/>
      <c r="D29" s="369">
        <v>44743</v>
      </c>
      <c r="E29" s="383"/>
      <c r="F29" s="528"/>
    </row>
    <row r="30" spans="1:6" ht="17.25" customHeight="1">
      <c r="A30" s="601"/>
      <c r="B30" s="233"/>
      <c r="D30" s="369">
        <v>44774</v>
      </c>
      <c r="E30" s="383"/>
      <c r="F30" s="528"/>
    </row>
    <row r="31" spans="1:6" ht="17.25" customHeight="1">
      <c r="A31" s="601"/>
      <c r="B31" s="233"/>
      <c r="D31" s="369">
        <v>44805</v>
      </c>
      <c r="E31" s="383"/>
      <c r="F31" s="528"/>
    </row>
    <row r="32" spans="1:6" ht="17.25" customHeight="1">
      <c r="A32" s="601"/>
      <c r="B32" s="233"/>
      <c r="D32" s="369">
        <v>44835</v>
      </c>
      <c r="E32" s="383"/>
      <c r="F32" s="528"/>
    </row>
    <row r="33" spans="1:6" ht="17.25" customHeight="1">
      <c r="A33" s="601"/>
      <c r="B33" s="233"/>
      <c r="D33" s="369">
        <v>44866</v>
      </c>
      <c r="E33" s="383"/>
      <c r="F33" s="528"/>
    </row>
    <row r="34" spans="1:6" ht="17.25" customHeight="1">
      <c r="A34" s="601"/>
      <c r="B34" s="233"/>
      <c r="D34" s="369">
        <v>44896</v>
      </c>
      <c r="E34" s="383"/>
      <c r="F34" s="528"/>
    </row>
    <row r="35" spans="1:6" ht="17.25" customHeight="1">
      <c r="A35" s="601"/>
      <c r="B35" s="233"/>
      <c r="D35" s="231" t="s">
        <v>39</v>
      </c>
      <c r="E35" s="384">
        <f>SUM(E17:E34)</f>
        <v>0</v>
      </c>
      <c r="F35" s="528"/>
    </row>
    <row r="36" spans="1:6" ht="17.25" customHeight="1">
      <c r="A36" s="601"/>
      <c r="B36" s="233"/>
      <c r="C36" s="233"/>
      <c r="D36" s="233"/>
      <c r="E36" s="7"/>
      <c r="F36" s="528"/>
    </row>
    <row r="37" spans="1:6" ht="17.25" customHeight="1" thickBot="1">
      <c r="A37" s="73"/>
      <c r="B37" s="63"/>
      <c r="C37" s="602"/>
      <c r="D37" s="602"/>
      <c r="E37" s="63"/>
      <c r="F37" s="542"/>
    </row>
    <row r="38" spans="1:6" ht="13.8" thickTop="1"/>
  </sheetData>
  <printOptions horizontalCentered="1"/>
  <pageMargins left="0.25" right="0.2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2B09-7FF2-4CE5-AAFC-A4239AA359A9}">
  <sheetPr>
    <pageSetUpPr fitToPage="1"/>
  </sheetPr>
  <dimension ref="A1:J38"/>
  <sheetViews>
    <sheetView zoomScaleNormal="100" workbookViewId="0">
      <selection activeCell="E23" sqref="E23"/>
    </sheetView>
  </sheetViews>
  <sheetFormatPr defaultColWidth="9.109375" defaultRowHeight="13.2"/>
  <cols>
    <col min="1" max="1" width="4.88671875" style="5" customWidth="1"/>
    <col min="2" max="2" width="6.109375" style="5" customWidth="1"/>
    <col min="3" max="3" width="10" style="5" customWidth="1"/>
    <col min="4" max="4" width="16.88671875" style="5" customWidth="1"/>
    <col min="5" max="5" width="35.88671875" style="5" customWidth="1"/>
    <col min="6" max="6" width="23.6640625" style="5" customWidth="1"/>
    <col min="7" max="16384" width="9.109375" style="5"/>
  </cols>
  <sheetData>
    <row r="1" spans="1:10" ht="5.25" customHeight="1" thickTop="1">
      <c r="A1" s="503"/>
      <c r="B1" s="504"/>
      <c r="C1" s="504"/>
      <c r="D1" s="504"/>
      <c r="E1" s="504"/>
      <c r="F1" s="505"/>
      <c r="H1" s="7"/>
      <c r="I1" s="7"/>
      <c r="J1" s="7"/>
    </row>
    <row r="2" spans="1:10" s="473" customFormat="1" ht="12" customHeight="1">
      <c r="A2" s="492" t="s">
        <v>160</v>
      </c>
      <c r="C2" s="516" t="str">
        <f>'Pg 1'!D2</f>
        <v>&lt;Enter Fair Name&gt;</v>
      </c>
      <c r="D2" s="507"/>
      <c r="E2" s="476"/>
      <c r="F2" s="480" t="s">
        <v>272</v>
      </c>
      <c r="H2" s="476"/>
      <c r="I2" s="476"/>
      <c r="J2" s="475"/>
    </row>
    <row r="3" spans="1:10" s="473" customFormat="1" ht="12" customHeight="1">
      <c r="A3" s="492" t="s">
        <v>275</v>
      </c>
      <c r="B3" s="516" t="str">
        <f>'Pg 1'!D3</f>
        <v>&lt;Enter City&gt;</v>
      </c>
      <c r="C3" s="491"/>
      <c r="E3" s="476"/>
      <c r="F3" s="480" t="s">
        <v>273</v>
      </c>
      <c r="J3" s="474"/>
    </row>
    <row r="4" spans="1:10" s="473" customFormat="1" ht="12" customHeight="1">
      <c r="A4" s="479"/>
      <c r="B4" s="476"/>
      <c r="D4" s="476"/>
      <c r="E4" s="476"/>
      <c r="F4" s="480" t="s">
        <v>274</v>
      </c>
      <c r="J4" s="474"/>
    </row>
    <row r="5" spans="1:10" s="473" customFormat="1" ht="12" customHeight="1">
      <c r="A5" s="479"/>
      <c r="B5" s="476"/>
      <c r="C5" s="476"/>
      <c r="D5" s="476"/>
      <c r="E5" s="476"/>
      <c r="F5" s="480" t="s">
        <v>321</v>
      </c>
      <c r="J5" s="474"/>
    </row>
    <row r="6" spans="1:10" s="473" customFormat="1" ht="12" customHeight="1">
      <c r="A6" s="479"/>
      <c r="B6" s="476"/>
      <c r="C6" s="476"/>
      <c r="D6" s="476"/>
      <c r="E6" s="476"/>
      <c r="F6" s="480" t="s">
        <v>300</v>
      </c>
      <c r="J6" s="474"/>
    </row>
    <row r="7" spans="1:10" s="473" customFormat="1" ht="12" customHeight="1">
      <c r="A7" s="589" t="s">
        <v>292</v>
      </c>
      <c r="B7" s="544"/>
      <c r="C7" s="544"/>
      <c r="D7" s="575"/>
      <c r="E7" s="476"/>
      <c r="F7" s="480"/>
      <c r="J7" s="474"/>
    </row>
    <row r="8" spans="1:10" s="1" customFormat="1" ht="7.5" customHeight="1" thickBot="1">
      <c r="A8" s="499"/>
      <c r="B8" s="518"/>
      <c r="C8" s="518"/>
      <c r="D8" s="518"/>
      <c r="E8" s="518"/>
      <c r="F8" s="517"/>
    </row>
    <row r="9" spans="1:10" ht="17.25" customHeight="1" thickTop="1">
      <c r="A9" s="590"/>
      <c r="B9" s="591"/>
      <c r="C9" s="591"/>
      <c r="D9" s="591"/>
      <c r="E9" s="504"/>
      <c r="F9" s="505"/>
    </row>
    <row r="10" spans="1:10" ht="17.25" customHeight="1">
      <c r="A10" s="643" t="s">
        <v>322</v>
      </c>
      <c r="B10" s="530"/>
      <c r="C10" s="592"/>
      <c r="D10" s="592"/>
      <c r="E10" s="592"/>
      <c r="F10" s="593"/>
    </row>
    <row r="11" spans="1:10" ht="7.5" customHeight="1">
      <c r="A11" s="594"/>
      <c r="B11" s="595"/>
      <c r="C11" s="596"/>
      <c r="D11" s="596"/>
      <c r="E11" s="7"/>
      <c r="F11" s="528"/>
    </row>
    <row r="12" spans="1:10" ht="17.25" customHeight="1">
      <c r="A12" s="597" t="s">
        <v>187</v>
      </c>
      <c r="B12" s="521"/>
      <c r="C12" s="233"/>
      <c r="D12" s="233"/>
      <c r="E12" s="7"/>
      <c r="F12" s="528"/>
    </row>
    <row r="13" spans="1:10" ht="8.25" customHeight="1">
      <c r="A13" s="597"/>
      <c r="B13" s="521"/>
      <c r="C13" s="233"/>
      <c r="D13" s="233"/>
      <c r="E13" s="7"/>
      <c r="F13" s="528"/>
    </row>
    <row r="14" spans="1:10" ht="17.25" customHeight="1">
      <c r="A14" s="598"/>
      <c r="B14" s="599" t="s">
        <v>297</v>
      </c>
      <c r="C14" s="596"/>
      <c r="D14" s="600"/>
      <c r="E14" s="7"/>
      <c r="F14" s="528"/>
    </row>
    <row r="15" spans="1:10" ht="5.25" customHeight="1">
      <c r="A15" s="601"/>
      <c r="B15" s="233"/>
      <c r="C15" s="233"/>
      <c r="D15" s="233"/>
      <c r="E15" s="7"/>
      <c r="F15" s="528"/>
    </row>
    <row r="16" spans="1:10" ht="17.25" customHeight="1">
      <c r="A16" s="601"/>
      <c r="B16" s="233"/>
      <c r="D16" s="222" t="s">
        <v>176</v>
      </c>
      <c r="E16" s="222" t="s">
        <v>244</v>
      </c>
      <c r="F16" s="528"/>
    </row>
    <row r="17" spans="1:6" ht="17.25" customHeight="1">
      <c r="A17" s="601"/>
      <c r="B17" s="233"/>
      <c r="D17" s="369">
        <v>44378</v>
      </c>
      <c r="E17" s="383"/>
      <c r="F17" s="528"/>
    </row>
    <row r="18" spans="1:6" ht="17.25" customHeight="1">
      <c r="A18" s="601"/>
      <c r="B18" s="233"/>
      <c r="D18" s="369">
        <v>44409</v>
      </c>
      <c r="E18" s="383"/>
      <c r="F18" s="528"/>
    </row>
    <row r="19" spans="1:6" ht="17.25" customHeight="1">
      <c r="A19" s="601"/>
      <c r="B19" s="233"/>
      <c r="D19" s="369">
        <v>44440</v>
      </c>
      <c r="E19" s="383"/>
      <c r="F19" s="528"/>
    </row>
    <row r="20" spans="1:6" ht="17.25" customHeight="1">
      <c r="A20" s="601"/>
      <c r="B20" s="233"/>
      <c r="D20" s="369">
        <v>44470</v>
      </c>
      <c r="E20" s="383"/>
      <c r="F20" s="528"/>
    </row>
    <row r="21" spans="1:6" ht="17.25" customHeight="1">
      <c r="A21" s="601"/>
      <c r="B21" s="233"/>
      <c r="D21" s="369">
        <v>44501</v>
      </c>
      <c r="E21" s="383"/>
      <c r="F21" s="528"/>
    </row>
    <row r="22" spans="1:6" ht="17.25" customHeight="1">
      <c r="A22" s="601"/>
      <c r="B22" s="233"/>
      <c r="D22" s="369">
        <v>44531</v>
      </c>
      <c r="E22" s="383"/>
      <c r="F22" s="528"/>
    </row>
    <row r="23" spans="1:6" ht="17.25" customHeight="1">
      <c r="A23" s="601"/>
      <c r="B23" s="233"/>
      <c r="D23" s="369">
        <v>44562</v>
      </c>
      <c r="E23" s="383"/>
      <c r="F23" s="528"/>
    </row>
    <row r="24" spans="1:6" ht="17.25" customHeight="1">
      <c r="A24" s="601"/>
      <c r="B24" s="233"/>
      <c r="D24" s="369">
        <v>44593</v>
      </c>
      <c r="E24" s="383"/>
      <c r="F24" s="528"/>
    </row>
    <row r="25" spans="1:6" ht="17.25" customHeight="1">
      <c r="A25" s="601"/>
      <c r="B25" s="233"/>
      <c r="D25" s="369">
        <v>44621</v>
      </c>
      <c r="E25" s="383"/>
      <c r="F25" s="528"/>
    </row>
    <row r="26" spans="1:6" ht="17.25" customHeight="1">
      <c r="A26" s="601"/>
      <c r="B26" s="233"/>
      <c r="D26" s="369">
        <v>44652</v>
      </c>
      <c r="E26" s="383"/>
      <c r="F26" s="528"/>
    </row>
    <row r="27" spans="1:6" ht="17.25" customHeight="1">
      <c r="A27" s="601"/>
      <c r="B27" s="233"/>
      <c r="D27" s="369">
        <v>44682</v>
      </c>
      <c r="E27" s="383"/>
      <c r="F27" s="528"/>
    </row>
    <row r="28" spans="1:6" ht="17.25" customHeight="1">
      <c r="A28" s="601"/>
      <c r="B28" s="233"/>
      <c r="D28" s="369">
        <v>44713</v>
      </c>
      <c r="E28" s="383"/>
      <c r="F28" s="528"/>
    </row>
    <row r="29" spans="1:6" ht="17.25" customHeight="1">
      <c r="A29" s="601"/>
      <c r="B29" s="233"/>
      <c r="D29" s="369">
        <v>44743</v>
      </c>
      <c r="E29" s="383"/>
      <c r="F29" s="528"/>
    </row>
    <row r="30" spans="1:6" ht="17.25" customHeight="1">
      <c r="A30" s="601"/>
      <c r="B30" s="233"/>
      <c r="D30" s="369">
        <v>44774</v>
      </c>
      <c r="E30" s="383"/>
      <c r="F30" s="528"/>
    </row>
    <row r="31" spans="1:6" ht="17.25" customHeight="1">
      <c r="A31" s="601"/>
      <c r="B31" s="233"/>
      <c r="D31" s="369">
        <v>44805</v>
      </c>
      <c r="E31" s="383"/>
      <c r="F31" s="528"/>
    </row>
    <row r="32" spans="1:6" ht="17.25" customHeight="1">
      <c r="A32" s="601"/>
      <c r="B32" s="233"/>
      <c r="D32" s="369">
        <v>44835</v>
      </c>
      <c r="E32" s="383"/>
      <c r="F32" s="528"/>
    </row>
    <row r="33" spans="1:6" ht="17.25" customHeight="1">
      <c r="A33" s="601"/>
      <c r="B33" s="233"/>
      <c r="D33" s="369">
        <v>44866</v>
      </c>
      <c r="E33" s="383"/>
      <c r="F33" s="528"/>
    </row>
    <row r="34" spans="1:6" ht="17.25" customHeight="1">
      <c r="A34" s="601"/>
      <c r="B34" s="233"/>
      <c r="D34" s="369">
        <v>44896</v>
      </c>
      <c r="E34" s="383"/>
      <c r="F34" s="528"/>
    </row>
    <row r="35" spans="1:6" ht="17.25" customHeight="1">
      <c r="A35" s="601"/>
      <c r="B35" s="233"/>
      <c r="D35" s="231" t="s">
        <v>39</v>
      </c>
      <c r="E35" s="384">
        <f>SUM(E17:E34)</f>
        <v>0</v>
      </c>
      <c r="F35" s="528"/>
    </row>
    <row r="36" spans="1:6" ht="17.25" customHeight="1">
      <c r="A36" s="601"/>
      <c r="B36" s="233"/>
      <c r="C36" s="233"/>
      <c r="D36" s="233"/>
      <c r="E36" s="7"/>
      <c r="F36" s="528"/>
    </row>
    <row r="37" spans="1:6" ht="17.25" customHeight="1" thickBot="1">
      <c r="A37" s="73"/>
      <c r="B37" s="63"/>
      <c r="C37" s="602"/>
      <c r="D37" s="602"/>
      <c r="E37" s="63"/>
      <c r="F37" s="542"/>
    </row>
    <row r="38" spans="1:6" ht="13.8" thickTop="1"/>
  </sheetData>
  <printOptions horizontalCentered="1"/>
  <pageMargins left="0.25" right="0.2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6"/>
  <sheetViews>
    <sheetView zoomScaleNormal="100" workbookViewId="0">
      <selection activeCell="H28" sqref="H28"/>
    </sheetView>
  </sheetViews>
  <sheetFormatPr defaultColWidth="9.109375" defaultRowHeight="17.25" customHeight="1"/>
  <cols>
    <col min="1" max="1" width="4.88671875" style="5" customWidth="1"/>
    <col min="2" max="2" width="5.6640625" style="5" customWidth="1"/>
    <col min="3" max="3" width="5.88671875" style="5" customWidth="1"/>
    <col min="4" max="4" width="28.5546875" style="5" customWidth="1"/>
    <col min="5" max="5" width="15" style="5" customWidth="1"/>
    <col min="6" max="6" width="12.109375" style="5" customWidth="1"/>
    <col min="7" max="7" width="9" style="5" customWidth="1"/>
    <col min="8" max="8" width="17" style="8" customWidth="1"/>
    <col min="9" max="16384" width="9.109375" style="5"/>
  </cols>
  <sheetData>
    <row r="1" spans="1:13" ht="5.25" customHeight="1" thickTop="1">
      <c r="A1" s="503"/>
      <c r="B1" s="504"/>
      <c r="C1" s="504"/>
      <c r="D1" s="504"/>
      <c r="E1" s="504"/>
      <c r="F1" s="504"/>
      <c r="G1" s="504"/>
      <c r="H1" s="505"/>
      <c r="I1" s="7"/>
      <c r="J1" s="7"/>
    </row>
    <row r="2" spans="1:13" s="473" customFormat="1" ht="12" customHeight="1">
      <c r="A2" s="492" t="s">
        <v>160</v>
      </c>
      <c r="C2" s="516" t="str">
        <f>'Pg 1'!D2</f>
        <v>&lt;Enter Fair Name&gt;</v>
      </c>
      <c r="D2" s="507"/>
      <c r="E2" s="476"/>
      <c r="H2" s="480" t="s">
        <v>272</v>
      </c>
      <c r="I2" s="476"/>
      <c r="J2" s="475"/>
    </row>
    <row r="3" spans="1:13" s="473" customFormat="1" ht="12" customHeight="1">
      <c r="A3" s="492" t="s">
        <v>275</v>
      </c>
      <c r="B3" s="516" t="str">
        <f>'Pg 1'!D3</f>
        <v>&lt;Enter City&gt;</v>
      </c>
      <c r="C3" s="491"/>
      <c r="D3" s="491"/>
      <c r="E3" s="476"/>
      <c r="H3" s="480" t="s">
        <v>273</v>
      </c>
      <c r="J3" s="474"/>
    </row>
    <row r="4" spans="1:13" s="473" customFormat="1" ht="12" customHeight="1">
      <c r="A4" s="479"/>
      <c r="B4" s="476"/>
      <c r="D4" s="476"/>
      <c r="E4" s="476"/>
      <c r="H4" s="480" t="s">
        <v>274</v>
      </c>
      <c r="J4" s="474"/>
    </row>
    <row r="5" spans="1:13" s="473" customFormat="1" ht="12" customHeight="1">
      <c r="A5" s="479"/>
      <c r="B5" s="476"/>
      <c r="C5" s="476"/>
      <c r="D5" s="476"/>
      <c r="E5" s="476"/>
      <c r="H5" s="480" t="s">
        <v>321</v>
      </c>
      <c r="J5" s="474"/>
    </row>
    <row r="6" spans="1:13" s="473" customFormat="1" ht="12" customHeight="1">
      <c r="A6" s="479"/>
      <c r="B6" s="476"/>
      <c r="C6" s="476"/>
      <c r="D6" s="476"/>
      <c r="E6" s="476"/>
      <c r="H6" s="480" t="s">
        <v>276</v>
      </c>
      <c r="J6" s="474"/>
    </row>
    <row r="7" spans="1:13" s="473" customFormat="1" ht="12" customHeight="1">
      <c r="A7" s="589" t="s">
        <v>292</v>
      </c>
      <c r="B7" s="544"/>
      <c r="C7" s="544"/>
      <c r="D7" s="575"/>
      <c r="E7" s="476"/>
      <c r="H7" s="480"/>
      <c r="J7" s="474"/>
    </row>
    <row r="8" spans="1:13" s="1" customFormat="1" ht="7.5" customHeight="1" thickBot="1">
      <c r="A8" s="499"/>
      <c r="B8" s="518"/>
      <c r="C8" s="518"/>
      <c r="D8" s="518"/>
      <c r="E8" s="518"/>
      <c r="F8" s="470"/>
      <c r="G8" s="470"/>
      <c r="H8" s="517"/>
    </row>
    <row r="9" spans="1:13" ht="5.25" customHeight="1" thickTop="1">
      <c r="A9" s="606"/>
      <c r="B9" s="197"/>
      <c r="C9" s="197"/>
      <c r="D9" s="51"/>
      <c r="H9" s="603"/>
    </row>
    <row r="10" spans="1:13" ht="17.25" customHeight="1">
      <c r="A10" s="607" t="s">
        <v>218</v>
      </c>
      <c r="B10" s="322"/>
      <c r="C10" s="322"/>
      <c r="D10" s="323"/>
      <c r="E10" s="323"/>
      <c r="F10" s="323"/>
      <c r="G10" s="323"/>
      <c r="H10" s="604"/>
    </row>
    <row r="11" spans="1:13" ht="6" customHeight="1" thickBot="1">
      <c r="A11" s="608"/>
      <c r="B11" s="324"/>
      <c r="C11" s="324"/>
      <c r="D11" s="29"/>
      <c r="E11" s="325"/>
      <c r="F11" s="325"/>
      <c r="G11" s="325"/>
      <c r="H11" s="605"/>
    </row>
    <row r="12" spans="1:13" ht="17.25" customHeight="1" thickTop="1">
      <c r="A12" s="150"/>
      <c r="B12" s="151"/>
      <c r="C12" s="151"/>
      <c r="D12" s="152"/>
      <c r="E12" s="157"/>
      <c r="F12" s="157"/>
      <c r="G12" s="326" t="s">
        <v>0</v>
      </c>
      <c r="H12" s="456" t="s">
        <v>271</v>
      </c>
    </row>
    <row r="13" spans="1:13" ht="17.25" customHeight="1" thickBot="1">
      <c r="A13" s="327" t="s">
        <v>219</v>
      </c>
      <c r="B13" s="328"/>
      <c r="C13" s="328"/>
      <c r="D13" s="329"/>
      <c r="E13" s="161"/>
      <c r="F13" s="161"/>
      <c r="G13" s="330" t="s">
        <v>1</v>
      </c>
      <c r="H13" s="458">
        <v>2022</v>
      </c>
    </row>
    <row r="14" spans="1:13" ht="17.25" customHeight="1" thickTop="1">
      <c r="A14" s="331" t="s">
        <v>242</v>
      </c>
      <c r="B14" s="332"/>
      <c r="C14" s="332"/>
      <c r="D14" s="333"/>
      <c r="E14" s="334"/>
      <c r="F14" s="334"/>
      <c r="G14" s="335">
        <v>25100</v>
      </c>
      <c r="H14" s="336"/>
    </row>
    <row r="15" spans="1:13" ht="17.25" customHeight="1">
      <c r="A15" s="45"/>
      <c r="B15" s="44"/>
      <c r="C15" s="44"/>
      <c r="D15" s="337"/>
      <c r="E15" s="338"/>
      <c r="F15" s="338"/>
      <c r="G15" s="335"/>
      <c r="H15" s="339"/>
    </row>
    <row r="16" spans="1:13" ht="17.25" customHeight="1">
      <c r="A16" s="340" t="s">
        <v>220</v>
      </c>
      <c r="B16" s="341"/>
      <c r="C16" s="341"/>
      <c r="D16" s="342"/>
      <c r="E16" s="343"/>
      <c r="F16" s="343"/>
      <c r="G16" s="344"/>
      <c r="H16" s="345"/>
      <c r="K16" s="228"/>
      <c r="L16" s="228"/>
      <c r="M16" s="228"/>
    </row>
    <row r="17" spans="1:17" ht="17.25" customHeight="1">
      <c r="A17" s="45"/>
      <c r="B17" s="44" t="s">
        <v>221</v>
      </c>
      <c r="C17" s="44"/>
      <c r="D17" s="337"/>
      <c r="E17" s="346"/>
      <c r="F17" s="346"/>
      <c r="G17" s="335">
        <v>47610</v>
      </c>
      <c r="H17" s="345"/>
      <c r="K17" s="228"/>
      <c r="L17" s="228"/>
      <c r="M17" s="228"/>
      <c r="N17" s="228"/>
      <c r="O17" s="228"/>
      <c r="P17" s="228"/>
      <c r="Q17" s="228"/>
    </row>
    <row r="18" spans="1:17" ht="17.25" customHeight="1">
      <c r="A18" s="45"/>
      <c r="B18" s="44" t="s">
        <v>222</v>
      </c>
      <c r="C18" s="44"/>
      <c r="D18" s="337"/>
      <c r="E18" s="346"/>
      <c r="F18" s="346"/>
      <c r="G18" s="335">
        <v>47620</v>
      </c>
      <c r="H18" s="345"/>
      <c r="K18" s="228"/>
      <c r="L18" s="228"/>
      <c r="M18" s="228"/>
      <c r="N18" s="228"/>
      <c r="O18" s="228"/>
      <c r="P18" s="228"/>
      <c r="Q18" s="228"/>
    </row>
    <row r="19" spans="1:17" ht="17.25" customHeight="1">
      <c r="A19" s="45"/>
      <c r="B19" s="44" t="s">
        <v>223</v>
      </c>
      <c r="C19" s="44"/>
      <c r="D19" s="337"/>
      <c r="E19" s="346"/>
      <c r="F19" s="346"/>
      <c r="G19" s="335">
        <v>47630</v>
      </c>
      <c r="H19" s="345"/>
      <c r="K19" s="228"/>
      <c r="L19" s="228"/>
      <c r="M19" s="228"/>
      <c r="N19" s="228"/>
      <c r="O19" s="228"/>
      <c r="P19" s="228"/>
      <c r="Q19" s="228"/>
    </row>
    <row r="20" spans="1:17" ht="17.25" customHeight="1">
      <c r="A20" s="45"/>
      <c r="B20" s="44" t="s">
        <v>224</v>
      </c>
      <c r="C20" s="44"/>
      <c r="D20" s="337"/>
      <c r="E20" s="346"/>
      <c r="F20" s="346"/>
      <c r="G20" s="335">
        <v>47640</v>
      </c>
      <c r="H20" s="345"/>
      <c r="K20" s="228"/>
      <c r="L20" s="228"/>
      <c r="M20" s="228"/>
      <c r="N20" s="228"/>
      <c r="O20" s="228"/>
      <c r="P20" s="228"/>
      <c r="Q20" s="228"/>
    </row>
    <row r="21" spans="1:17" ht="17.25" customHeight="1">
      <c r="A21" s="45"/>
      <c r="B21" s="44" t="s">
        <v>68</v>
      </c>
      <c r="C21" s="44"/>
      <c r="D21" s="337"/>
      <c r="E21" s="346"/>
      <c r="F21" s="346"/>
      <c r="G21" s="335">
        <v>47650</v>
      </c>
      <c r="H21" s="345"/>
      <c r="K21" s="228"/>
      <c r="L21" s="228"/>
      <c r="M21" s="228"/>
      <c r="N21" s="228"/>
      <c r="O21" s="228"/>
      <c r="P21" s="228"/>
      <c r="Q21" s="228"/>
    </row>
    <row r="22" spans="1:17" ht="17.25" customHeight="1">
      <c r="A22" s="45"/>
      <c r="B22" s="44" t="s">
        <v>225</v>
      </c>
      <c r="C22" s="44"/>
      <c r="D22" s="337"/>
      <c r="E22" s="346"/>
      <c r="F22" s="346"/>
      <c r="G22" s="335">
        <v>47660</v>
      </c>
      <c r="H22" s="347"/>
      <c r="K22" s="228"/>
      <c r="L22" s="228"/>
      <c r="M22" s="228"/>
      <c r="N22" s="228"/>
      <c r="O22" s="228"/>
      <c r="P22" s="228"/>
      <c r="Q22" s="228"/>
    </row>
    <row r="23" spans="1:17" ht="17.25" customHeight="1">
      <c r="A23" s="45"/>
      <c r="B23" s="44"/>
      <c r="C23" s="44" t="s">
        <v>226</v>
      </c>
      <c r="D23" s="337"/>
      <c r="E23" s="46"/>
      <c r="F23" s="46"/>
      <c r="G23" s="335">
        <v>47600</v>
      </c>
      <c r="H23" s="348">
        <f>SUM(H17:H22)</f>
        <v>0</v>
      </c>
      <c r="K23" s="228"/>
      <c r="L23" s="228"/>
      <c r="M23" s="228"/>
      <c r="N23" s="228"/>
      <c r="O23" s="228"/>
      <c r="P23" s="228"/>
      <c r="Q23" s="228"/>
    </row>
    <row r="24" spans="1:17" ht="17.25" customHeight="1">
      <c r="A24" s="45"/>
      <c r="B24" s="44"/>
      <c r="C24" s="44"/>
      <c r="D24" s="44"/>
      <c r="E24" s="46"/>
      <c r="F24" s="46"/>
      <c r="G24" s="335"/>
      <c r="H24" s="345"/>
      <c r="K24" s="228"/>
      <c r="L24" s="228"/>
      <c r="M24" s="228"/>
      <c r="N24" s="228"/>
      <c r="O24" s="228"/>
      <c r="P24" s="228"/>
      <c r="Q24" s="228"/>
    </row>
    <row r="25" spans="1:17" ht="17.25" customHeight="1">
      <c r="A25" s="340" t="s">
        <v>227</v>
      </c>
      <c r="B25" s="341"/>
      <c r="C25" s="341"/>
      <c r="D25" s="349"/>
      <c r="E25" s="186"/>
      <c r="F25" s="186"/>
      <c r="G25" s="344"/>
      <c r="H25" s="345"/>
      <c r="K25" s="228"/>
      <c r="L25" s="228"/>
      <c r="M25" s="228"/>
      <c r="N25" s="228"/>
      <c r="O25" s="228"/>
      <c r="P25" s="228"/>
      <c r="Q25" s="228"/>
    </row>
    <row r="26" spans="1:17" ht="17.25" customHeight="1">
      <c r="A26" s="350"/>
      <c r="B26" s="351" t="s">
        <v>228</v>
      </c>
      <c r="C26" s="351"/>
      <c r="D26" s="44"/>
      <c r="E26" s="346"/>
      <c r="F26" s="346"/>
      <c r="G26" s="335">
        <v>57620</v>
      </c>
      <c r="H26" s="345"/>
    </row>
    <row r="27" spans="1:17" ht="17.25" customHeight="1">
      <c r="A27" s="45"/>
      <c r="B27" s="44" t="s">
        <v>229</v>
      </c>
      <c r="C27" s="44"/>
      <c r="D27" s="44"/>
      <c r="E27" s="346"/>
      <c r="F27" s="346"/>
      <c r="G27" s="335">
        <v>57630</v>
      </c>
      <c r="H27" s="345"/>
    </row>
    <row r="28" spans="1:17" ht="17.25" customHeight="1">
      <c r="A28" s="45"/>
      <c r="B28" s="44" t="s">
        <v>230</v>
      </c>
      <c r="C28" s="44"/>
      <c r="D28" s="44"/>
      <c r="E28" s="346"/>
      <c r="F28" s="346"/>
      <c r="G28" s="335">
        <v>57640</v>
      </c>
      <c r="H28" s="345"/>
    </row>
    <row r="29" spans="1:17" ht="17.25" customHeight="1">
      <c r="A29" s="45"/>
      <c r="B29" s="44" t="s">
        <v>231</v>
      </c>
      <c r="C29" s="44"/>
      <c r="D29" s="44"/>
      <c r="E29" s="346"/>
      <c r="F29" s="346"/>
      <c r="G29" s="335">
        <v>57650</v>
      </c>
      <c r="H29" s="345"/>
    </row>
    <row r="30" spans="1:17" ht="17.25" customHeight="1">
      <c r="A30" s="45"/>
      <c r="B30" s="44" t="s">
        <v>232</v>
      </c>
      <c r="C30" s="44"/>
      <c r="D30" s="44"/>
      <c r="E30" s="346"/>
      <c r="F30" s="346"/>
      <c r="G30" s="335">
        <v>57660</v>
      </c>
      <c r="H30" s="345"/>
    </row>
    <row r="31" spans="1:17" ht="17.25" customHeight="1">
      <c r="A31" s="45"/>
      <c r="B31" s="44" t="s">
        <v>233</v>
      </c>
      <c r="C31" s="44"/>
      <c r="D31" s="44"/>
      <c r="E31" s="346"/>
      <c r="F31" s="346"/>
      <c r="G31" s="335">
        <v>57670</v>
      </c>
      <c r="H31" s="345"/>
    </row>
    <row r="32" spans="1:17" ht="17.25" customHeight="1">
      <c r="A32" s="45"/>
      <c r="B32" s="44" t="s">
        <v>234</v>
      </c>
      <c r="C32" s="44"/>
      <c r="D32" s="44"/>
      <c r="E32" s="346"/>
      <c r="F32" s="346"/>
      <c r="G32" s="335">
        <v>57680</v>
      </c>
      <c r="H32" s="345"/>
    </row>
    <row r="33" spans="1:17" ht="17.25" customHeight="1">
      <c r="A33" s="45"/>
      <c r="B33" s="44" t="s">
        <v>225</v>
      </c>
      <c r="C33" s="44"/>
      <c r="D33" s="44"/>
      <c r="E33" s="346"/>
      <c r="F33" s="346"/>
      <c r="G33" s="335">
        <v>57690</v>
      </c>
      <c r="H33" s="347"/>
    </row>
    <row r="34" spans="1:17" ht="17.25" customHeight="1">
      <c r="A34" s="45"/>
      <c r="B34" s="44"/>
      <c r="C34" s="44" t="s">
        <v>235</v>
      </c>
      <c r="D34" s="337"/>
      <c r="E34" s="46"/>
      <c r="F34" s="46"/>
      <c r="G34" s="335">
        <v>57600</v>
      </c>
      <c r="H34" s="348">
        <f>SUM(H26:H33)</f>
        <v>0</v>
      </c>
    </row>
    <row r="35" spans="1:17" ht="17.25" customHeight="1">
      <c r="A35" s="45"/>
      <c r="B35" s="44"/>
      <c r="C35" s="44"/>
      <c r="D35" s="44"/>
      <c r="E35" s="46"/>
      <c r="F35" s="46"/>
      <c r="G35" s="335"/>
      <c r="H35" s="347"/>
    </row>
    <row r="36" spans="1:17" ht="17.25" customHeight="1" thickBot="1">
      <c r="A36" s="340" t="s">
        <v>236</v>
      </c>
      <c r="B36" s="341"/>
      <c r="C36" s="341"/>
      <c r="D36" s="349"/>
      <c r="E36" s="186"/>
      <c r="F36" s="186"/>
      <c r="G36" s="344"/>
      <c r="H36" s="352">
        <f>-H34+H23</f>
        <v>0</v>
      </c>
      <c r="K36" s="228"/>
      <c r="L36" s="228"/>
      <c r="M36" s="228"/>
      <c r="N36" s="228"/>
      <c r="O36" s="228"/>
      <c r="P36" s="228"/>
      <c r="Q36" s="228"/>
    </row>
    <row r="37" spans="1:17" ht="17.25" customHeight="1" thickTop="1">
      <c r="A37" s="45"/>
      <c r="B37" s="44"/>
      <c r="C37" s="44"/>
      <c r="D37" s="44"/>
      <c r="E37" s="46"/>
      <c r="F37" s="46"/>
      <c r="G37" s="335"/>
      <c r="H37" s="348"/>
    </row>
    <row r="38" spans="1:17" ht="17.25" customHeight="1">
      <c r="A38" s="331" t="s">
        <v>243</v>
      </c>
      <c r="B38" s="332"/>
      <c r="C38" s="332"/>
      <c r="D38" s="333"/>
      <c r="E38" s="186"/>
      <c r="F38" s="186"/>
      <c r="G38" s="335">
        <v>25100</v>
      </c>
      <c r="H38" s="348">
        <f>+H36+H14</f>
        <v>0</v>
      </c>
      <c r="I38" s="459">
        <f>'Sch 1'!K72-JLA!H38</f>
        <v>0</v>
      </c>
    </row>
    <row r="39" spans="1:17" ht="17.25" customHeight="1">
      <c r="A39" s="45"/>
      <c r="B39" s="44"/>
      <c r="C39" s="44"/>
      <c r="D39" s="44"/>
      <c r="E39" s="46"/>
      <c r="F39" s="46"/>
      <c r="G39" s="335"/>
      <c r="H39" s="345"/>
    </row>
    <row r="40" spans="1:17" ht="17.25" customHeight="1">
      <c r="A40" s="353" t="s">
        <v>237</v>
      </c>
      <c r="B40" s="44"/>
      <c r="C40" s="44"/>
      <c r="D40" s="44"/>
      <c r="E40" s="46"/>
      <c r="F40" s="46"/>
      <c r="G40" s="335"/>
      <c r="H40" s="345"/>
    </row>
    <row r="41" spans="1:17" ht="17.25" customHeight="1">
      <c r="A41" s="45"/>
      <c r="B41" s="44" t="s">
        <v>238</v>
      </c>
      <c r="C41" s="44"/>
      <c r="D41" s="44"/>
      <c r="E41" s="46"/>
      <c r="F41" s="46"/>
      <c r="G41" s="335"/>
      <c r="H41" s="345"/>
    </row>
    <row r="42" spans="1:17" ht="17.25" customHeight="1">
      <c r="A42" s="350"/>
      <c r="B42" s="351" t="s">
        <v>239</v>
      </c>
      <c r="C42" s="351"/>
      <c r="D42" s="337"/>
      <c r="E42" s="354"/>
      <c r="F42" s="354"/>
      <c r="G42" s="335">
        <v>25200</v>
      </c>
      <c r="H42" s="355"/>
    </row>
    <row r="43" spans="1:17" ht="17.25" customHeight="1">
      <c r="A43" s="356"/>
      <c r="B43" s="357"/>
      <c r="C43" s="357"/>
      <c r="D43" s="337"/>
      <c r="E43" s="354"/>
      <c r="F43" s="354"/>
      <c r="G43" s="335"/>
      <c r="H43" s="355"/>
    </row>
    <row r="44" spans="1:17" ht="17.25" customHeight="1">
      <c r="A44" s="610" t="s">
        <v>240</v>
      </c>
      <c r="B44" s="611"/>
      <c r="C44" s="611"/>
      <c r="D44" s="612"/>
      <c r="E44" s="613"/>
      <c r="F44" s="613"/>
      <c r="G44" s="614"/>
      <c r="H44" s="615" t="s">
        <v>241</v>
      </c>
    </row>
    <row r="45" spans="1:17" ht="5.25" customHeight="1" thickBot="1">
      <c r="A45" s="358"/>
      <c r="B45" s="359"/>
      <c r="C45" s="359"/>
      <c r="D45" s="360"/>
      <c r="E45" s="361"/>
      <c r="F45" s="361"/>
      <c r="G45" s="33"/>
      <c r="H45" s="609"/>
    </row>
    <row r="46" spans="1:17" ht="17.25" customHeight="1" thickTop="1">
      <c r="A46" s="10"/>
      <c r="B46" s="10"/>
      <c r="C46" s="10"/>
      <c r="D46" s="362"/>
      <c r="E46" s="363"/>
      <c r="F46" s="363"/>
      <c r="G46" s="362"/>
      <c r="H46" s="363"/>
    </row>
  </sheetData>
  <printOptions horizontalCentered="1"/>
  <pageMargins left="0.25" right="0.25" top="0.25" bottom="0.75" header="0.3" footer="0.3"/>
  <pageSetup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I49"/>
  <sheetViews>
    <sheetView workbookViewId="0">
      <selection activeCell="G5" sqref="G5"/>
    </sheetView>
  </sheetViews>
  <sheetFormatPr defaultColWidth="9.109375" defaultRowHeight="13.2"/>
  <cols>
    <col min="1" max="2" width="5.5546875" style="5" customWidth="1"/>
    <col min="3" max="3" width="8.44140625" style="5" customWidth="1"/>
    <col min="4" max="4" width="24.88671875" style="5" customWidth="1"/>
    <col min="5" max="5" width="32.44140625" style="5" customWidth="1"/>
    <col min="6" max="6" width="11.44140625" style="5" customWidth="1"/>
    <col min="7" max="16384" width="9.109375" style="5"/>
  </cols>
  <sheetData>
    <row r="1" spans="1:9" ht="5.25" customHeight="1" thickTop="1">
      <c r="A1" s="503"/>
      <c r="B1" s="504"/>
      <c r="C1" s="504"/>
      <c r="D1" s="504"/>
      <c r="E1" s="504"/>
      <c r="F1" s="504"/>
      <c r="G1" s="505"/>
      <c r="H1" s="7"/>
      <c r="I1" s="7"/>
    </row>
    <row r="2" spans="1:9" s="473" customFormat="1" ht="12" customHeight="1">
      <c r="A2" s="492" t="s">
        <v>160</v>
      </c>
      <c r="B2" s="478"/>
      <c r="C2" s="516" t="str">
        <f>'Pg 1'!D2</f>
        <v>&lt;Enter Fair Name&gt;</v>
      </c>
      <c r="E2" s="476"/>
      <c r="F2" s="478"/>
      <c r="G2" s="480" t="s">
        <v>272</v>
      </c>
      <c r="H2" s="476"/>
      <c r="I2" s="475"/>
    </row>
    <row r="3" spans="1:9" s="473" customFormat="1" ht="12" customHeight="1">
      <c r="A3" s="492" t="s">
        <v>275</v>
      </c>
      <c r="B3" s="516" t="str">
        <f>'Pg 1'!D3</f>
        <v>&lt;Enter City&gt;</v>
      </c>
      <c r="C3" s="491"/>
      <c r="D3" s="491"/>
      <c r="E3" s="476"/>
      <c r="F3" s="476"/>
      <c r="G3" s="480" t="s">
        <v>273</v>
      </c>
      <c r="I3" s="474"/>
    </row>
    <row r="4" spans="1:9" s="473" customFormat="1" ht="12" customHeight="1">
      <c r="A4" s="479"/>
      <c r="B4" s="476"/>
      <c r="C4" s="476"/>
      <c r="D4" s="476"/>
      <c r="F4" s="476"/>
      <c r="G4" s="480" t="s">
        <v>274</v>
      </c>
      <c r="I4" s="474"/>
    </row>
    <row r="5" spans="1:9" s="473" customFormat="1" ht="12" customHeight="1">
      <c r="A5" s="479"/>
      <c r="B5" s="476"/>
      <c r="C5" s="476"/>
      <c r="D5" s="476"/>
      <c r="E5" s="476"/>
      <c r="F5" s="476"/>
      <c r="G5" s="480" t="s">
        <v>321</v>
      </c>
      <c r="I5" s="474"/>
    </row>
    <row r="6" spans="1:9" s="473" customFormat="1" ht="12" customHeight="1">
      <c r="A6" s="479"/>
      <c r="B6" s="476"/>
      <c r="C6" s="476"/>
      <c r="D6" s="476"/>
      <c r="E6" s="476"/>
      <c r="F6" s="476"/>
      <c r="G6" s="480" t="s">
        <v>277</v>
      </c>
      <c r="I6" s="474"/>
    </row>
    <row r="7" spans="1:9" s="473" customFormat="1" ht="12" customHeight="1">
      <c r="A7" s="588" t="s">
        <v>292</v>
      </c>
      <c r="B7" s="543"/>
      <c r="C7" s="543"/>
      <c r="D7" s="544"/>
      <c r="E7" s="544"/>
      <c r="F7" s="575"/>
      <c r="G7" s="480"/>
      <c r="I7" s="474"/>
    </row>
    <row r="8" spans="1:9" s="1" customFormat="1" ht="7.5" customHeight="1" thickBot="1">
      <c r="A8" s="499"/>
      <c r="B8" s="518"/>
      <c r="C8" s="518"/>
      <c r="D8" s="518"/>
      <c r="E8" s="518"/>
      <c r="F8" s="518"/>
      <c r="G8" s="517"/>
    </row>
    <row r="9" spans="1:9" ht="6" customHeight="1" thickTop="1">
      <c r="A9" s="616"/>
      <c r="B9" s="617"/>
      <c r="C9" s="617"/>
      <c r="D9" s="617"/>
      <c r="E9" s="617"/>
      <c r="F9" s="617"/>
      <c r="G9" s="505"/>
    </row>
    <row r="10" spans="1:9" ht="17.25" customHeight="1">
      <c r="A10" s="618" t="s">
        <v>40</v>
      </c>
      <c r="B10" s="530"/>
      <c r="C10" s="530"/>
      <c r="D10" s="592"/>
      <c r="E10" s="592"/>
      <c r="F10" s="592"/>
      <c r="G10" s="593"/>
    </row>
    <row r="11" spans="1:9" ht="6" customHeight="1">
      <c r="A11" s="619"/>
      <c r="B11" s="595"/>
      <c r="C11" s="595"/>
      <c r="D11" s="596"/>
      <c r="E11" s="596"/>
      <c r="F11" s="596"/>
      <c r="G11" s="528"/>
    </row>
    <row r="12" spans="1:9" ht="17.25" customHeight="1">
      <c r="A12" s="520" t="s">
        <v>188</v>
      </c>
      <c r="B12" s="521"/>
      <c r="C12" s="521"/>
      <c r="D12" s="233"/>
      <c r="E12" s="233"/>
      <c r="F12" s="233"/>
      <c r="G12" s="528"/>
    </row>
    <row r="13" spans="1:9" ht="17.25" customHeight="1">
      <c r="A13" s="520" t="s">
        <v>187</v>
      </c>
      <c r="B13" s="521"/>
      <c r="C13" s="521"/>
      <c r="D13" s="233"/>
      <c r="E13" s="233"/>
      <c r="F13" s="233"/>
      <c r="G13" s="528"/>
    </row>
    <row r="14" spans="1:9" ht="17.25" customHeight="1">
      <c r="A14" s="520"/>
      <c r="B14" s="521"/>
      <c r="C14" s="521"/>
      <c r="D14" s="233"/>
      <c r="E14" s="233"/>
      <c r="F14" s="233"/>
      <c r="G14" s="528"/>
    </row>
    <row r="15" spans="1:9" ht="17.25" customHeight="1">
      <c r="A15" s="534" t="s">
        <v>183</v>
      </c>
      <c r="B15" s="630"/>
      <c r="C15" s="630"/>
      <c r="D15" s="596"/>
      <c r="E15" s="596"/>
      <c r="F15" s="596"/>
      <c r="G15" s="528"/>
    </row>
    <row r="16" spans="1:9" ht="5.25" customHeight="1">
      <c r="A16" s="534"/>
      <c r="B16" s="630"/>
      <c r="C16" s="630"/>
      <c r="D16" s="596"/>
      <c r="E16" s="596"/>
      <c r="F16" s="596"/>
      <c r="G16" s="528"/>
    </row>
    <row r="17" spans="1:7" ht="17.25" customHeight="1">
      <c r="A17" s="620" t="s">
        <v>298</v>
      </c>
      <c r="B17" s="631"/>
      <c r="C17" s="631"/>
      <c r="D17" s="596"/>
      <c r="E17" s="621"/>
      <c r="F17" s="596"/>
      <c r="G17" s="528"/>
    </row>
    <row r="18" spans="1:7" ht="6" customHeight="1">
      <c r="A18" s="601"/>
      <c r="B18" s="233"/>
      <c r="C18" s="233"/>
      <c r="D18" s="233"/>
      <c r="E18" s="233"/>
      <c r="F18" s="233"/>
      <c r="G18" s="528"/>
    </row>
    <row r="19" spans="1:7" ht="17.25" customHeight="1">
      <c r="A19" s="601"/>
      <c r="B19" s="233"/>
      <c r="C19" s="233"/>
      <c r="D19" s="222" t="s">
        <v>176</v>
      </c>
      <c r="E19" s="222" t="s">
        <v>250</v>
      </c>
      <c r="F19" s="233"/>
      <c r="G19" s="528"/>
    </row>
    <row r="20" spans="1:7" ht="17.25" customHeight="1">
      <c r="A20" s="601"/>
      <c r="B20" s="233"/>
      <c r="C20" s="233"/>
      <c r="D20" s="229" t="s">
        <v>41</v>
      </c>
      <c r="E20" s="285"/>
      <c r="F20" s="295"/>
      <c r="G20" s="528"/>
    </row>
    <row r="21" spans="1:7" ht="17.25" customHeight="1">
      <c r="A21" s="601"/>
      <c r="B21" s="233"/>
      <c r="C21" s="233"/>
      <c r="D21" s="229" t="s">
        <v>42</v>
      </c>
      <c r="E21" s="285"/>
      <c r="F21" s="295"/>
      <c r="G21" s="528"/>
    </row>
    <row r="22" spans="1:7" ht="17.25" customHeight="1">
      <c r="A22" s="601"/>
      <c r="B22" s="233"/>
      <c r="C22" s="233"/>
      <c r="D22" s="229" t="s">
        <v>43</v>
      </c>
      <c r="E22" s="285"/>
      <c r="F22" s="295"/>
      <c r="G22" s="528"/>
    </row>
    <row r="23" spans="1:7" ht="17.25" customHeight="1">
      <c r="A23" s="601"/>
      <c r="B23" s="233"/>
      <c r="C23" s="233"/>
      <c r="D23" s="229" t="s">
        <v>44</v>
      </c>
      <c r="E23" s="285"/>
      <c r="F23" s="295"/>
      <c r="G23" s="528"/>
    </row>
    <row r="24" spans="1:7" ht="17.25" customHeight="1">
      <c r="A24" s="601"/>
      <c r="B24" s="233"/>
      <c r="C24" s="233"/>
      <c r="D24" s="229" t="s">
        <v>45</v>
      </c>
      <c r="E24" s="285"/>
      <c r="F24" s="295"/>
      <c r="G24" s="528"/>
    </row>
    <row r="25" spans="1:7" ht="17.25" customHeight="1">
      <c r="A25" s="601"/>
      <c r="B25" s="233"/>
      <c r="C25" s="233"/>
      <c r="D25" s="229" t="s">
        <v>46</v>
      </c>
      <c r="E25" s="285"/>
      <c r="F25" s="295"/>
      <c r="G25" s="528"/>
    </row>
    <row r="26" spans="1:7" ht="17.25" customHeight="1">
      <c r="A26" s="601"/>
      <c r="B26" s="233"/>
      <c r="C26" s="233"/>
      <c r="D26" s="230" t="s">
        <v>47</v>
      </c>
      <c r="E26" s="285"/>
      <c r="F26" s="295"/>
      <c r="G26" s="528"/>
    </row>
    <row r="27" spans="1:7" ht="17.25" customHeight="1">
      <c r="A27" s="601"/>
      <c r="B27" s="233"/>
      <c r="C27" s="233"/>
      <c r="D27" s="230" t="s">
        <v>48</v>
      </c>
      <c r="E27" s="285"/>
      <c r="F27" s="295"/>
      <c r="G27" s="528"/>
    </row>
    <row r="28" spans="1:7" ht="17.25" customHeight="1">
      <c r="A28" s="601"/>
      <c r="B28" s="233"/>
      <c r="C28" s="233"/>
      <c r="D28" s="230" t="s">
        <v>49</v>
      </c>
      <c r="E28" s="285"/>
      <c r="F28" s="295"/>
      <c r="G28" s="528"/>
    </row>
    <row r="29" spans="1:7" ht="17.25" customHeight="1">
      <c r="A29" s="601"/>
      <c r="B29" s="233"/>
      <c r="C29" s="233"/>
      <c r="D29" s="230" t="s">
        <v>50</v>
      </c>
      <c r="E29" s="285"/>
      <c r="F29" s="295"/>
      <c r="G29" s="528"/>
    </row>
    <row r="30" spans="1:7" ht="17.25" customHeight="1">
      <c r="A30" s="601"/>
      <c r="B30" s="233"/>
      <c r="C30" s="233"/>
      <c r="D30" s="230" t="s">
        <v>51</v>
      </c>
      <c r="E30" s="285"/>
      <c r="F30" s="295"/>
      <c r="G30" s="528"/>
    </row>
    <row r="31" spans="1:7" ht="17.25" customHeight="1">
      <c r="A31" s="601"/>
      <c r="B31" s="233"/>
      <c r="C31" s="233"/>
      <c r="D31" s="230" t="s">
        <v>52</v>
      </c>
      <c r="E31" s="285"/>
      <c r="F31" s="295"/>
      <c r="G31" s="528"/>
    </row>
    <row r="32" spans="1:7" ht="17.25" customHeight="1">
      <c r="A32" s="601"/>
      <c r="B32" s="233"/>
      <c r="C32" s="233"/>
      <c r="D32" s="231" t="s">
        <v>39</v>
      </c>
      <c r="E32" s="286">
        <f>SUM(E20:E31)</f>
        <v>0</v>
      </c>
      <c r="F32" s="296"/>
      <c r="G32" s="528"/>
    </row>
    <row r="33" spans="1:7" ht="17.25" customHeight="1">
      <c r="A33" s="601"/>
      <c r="B33" s="233"/>
      <c r="C33" s="233"/>
      <c r="D33" s="233"/>
      <c r="E33" s="233"/>
      <c r="F33" s="296"/>
      <c r="G33" s="528"/>
    </row>
    <row r="34" spans="1:7" ht="17.25" customHeight="1">
      <c r="A34" s="601"/>
      <c r="B34" s="233"/>
      <c r="C34" s="233"/>
      <c r="D34" s="222" t="s">
        <v>177</v>
      </c>
      <c r="E34" s="222" t="s">
        <v>178</v>
      </c>
      <c r="F34" s="233"/>
      <c r="G34" s="528"/>
    </row>
    <row r="35" spans="1:7" ht="17.25" customHeight="1">
      <c r="A35" s="622"/>
      <c r="B35" s="295"/>
      <c r="C35" s="295"/>
      <c r="D35" s="287" t="e">
        <f>SMALL(E20:E31,1)</f>
        <v>#NUM!</v>
      </c>
      <c r="E35" s="287" t="e">
        <f>LARGE(E20:E31,1)</f>
        <v>#NUM!</v>
      </c>
      <c r="F35" s="233"/>
      <c r="G35" s="528"/>
    </row>
    <row r="36" spans="1:7" ht="17.25" customHeight="1">
      <c r="A36" s="622"/>
      <c r="B36" s="295"/>
      <c r="C36" s="295"/>
      <c r="D36" s="287" t="e">
        <f>SMALL(E20:E31,2)</f>
        <v>#NUM!</v>
      </c>
      <c r="E36" s="287" t="e">
        <f>LARGE(E20:E31,2)</f>
        <v>#NUM!</v>
      </c>
      <c r="F36" s="233"/>
      <c r="G36" s="528"/>
    </row>
    <row r="37" spans="1:7" ht="17.25" customHeight="1">
      <c r="A37" s="622"/>
      <c r="B37" s="295"/>
      <c r="C37" s="295"/>
      <c r="D37" s="287" t="e">
        <f>SMALL(E20:E31,3)</f>
        <v>#NUM!</v>
      </c>
      <c r="E37" s="287" t="e">
        <f>LARGE(E20:E31,3)</f>
        <v>#NUM!</v>
      </c>
      <c r="F37" s="233"/>
      <c r="G37" s="528"/>
    </row>
    <row r="38" spans="1:7" ht="17.25" customHeight="1">
      <c r="A38" s="622"/>
      <c r="B38" s="295"/>
      <c r="C38" s="295"/>
      <c r="D38" s="287" t="e">
        <f>SMALL(E20:E31,4)</f>
        <v>#NUM!</v>
      </c>
      <c r="E38" s="287" t="e">
        <f>LARGE(E20:E31,4)</f>
        <v>#NUM!</v>
      </c>
      <c r="F38" s="233"/>
      <c r="G38" s="528"/>
    </row>
    <row r="39" spans="1:7" ht="17.25" customHeight="1">
      <c r="A39" s="622"/>
      <c r="B39" s="295"/>
      <c r="C39" s="295"/>
      <c r="D39" s="287" t="e">
        <f>SMALL(E20:E31,5)</f>
        <v>#NUM!</v>
      </c>
      <c r="E39" s="287" t="e">
        <f>LARGE(E20:E31,5)</f>
        <v>#NUM!</v>
      </c>
      <c r="F39" s="233"/>
      <c r="G39" s="528"/>
    </row>
    <row r="40" spans="1:7" ht="17.25" customHeight="1">
      <c r="A40" s="622"/>
      <c r="B40" s="295"/>
      <c r="C40" s="295"/>
      <c r="D40" s="287" t="e">
        <f>SMALL(E20:E31,6)</f>
        <v>#NUM!</v>
      </c>
      <c r="E40" s="287" t="e">
        <f>LARGE(E20:E31,6)</f>
        <v>#NUM!</v>
      </c>
      <c r="F40" s="233"/>
      <c r="G40" s="528"/>
    </row>
    <row r="41" spans="1:7" ht="17.25" customHeight="1">
      <c r="A41" s="623" t="s">
        <v>179</v>
      </c>
      <c r="B41" s="632"/>
      <c r="C41" s="632"/>
      <c r="D41" s="286" t="e">
        <f>SUM(D35:D40)</f>
        <v>#NUM!</v>
      </c>
      <c r="E41" s="286" t="e">
        <f>SUM(E35:E40)</f>
        <v>#NUM!</v>
      </c>
      <c r="F41" s="233"/>
      <c r="G41" s="528"/>
    </row>
    <row r="42" spans="1:7" ht="7.5" customHeight="1">
      <c r="A42" s="622"/>
      <c r="B42" s="295"/>
      <c r="C42" s="295"/>
      <c r="D42" s="233"/>
      <c r="E42" s="233"/>
      <c r="F42" s="233"/>
      <c r="G42" s="528"/>
    </row>
    <row r="43" spans="1:7" ht="17.25" customHeight="1">
      <c r="A43" s="624" t="s">
        <v>180</v>
      </c>
      <c r="B43" s="633"/>
      <c r="C43" s="633"/>
      <c r="D43" s="220"/>
      <c r="E43" s="220"/>
      <c r="F43" s="234" t="e">
        <f>D41/E41</f>
        <v>#NUM!</v>
      </c>
      <c r="G43" s="528"/>
    </row>
    <row r="44" spans="1:7" ht="6.75" customHeight="1">
      <c r="A44" s="625"/>
      <c r="B44" s="364"/>
      <c r="C44" s="364"/>
      <c r="D44" s="7"/>
      <c r="E44" s="626"/>
      <c r="F44" s="233"/>
      <c r="G44" s="528"/>
    </row>
    <row r="45" spans="1:7" ht="17.25" customHeight="1">
      <c r="A45" s="627" t="s">
        <v>181</v>
      </c>
      <c r="B45" s="232"/>
      <c r="C45" s="232"/>
      <c r="D45" s="626"/>
      <c r="E45" s="626"/>
      <c r="F45" s="233"/>
      <c r="G45" s="528"/>
    </row>
    <row r="46" spans="1:7" ht="17.25" customHeight="1">
      <c r="A46" s="627" t="s">
        <v>280</v>
      </c>
      <c r="B46" s="232"/>
      <c r="C46" s="232"/>
      <c r="D46" s="626"/>
      <c r="E46" s="626"/>
      <c r="F46" s="233"/>
      <c r="G46" s="528"/>
    </row>
    <row r="47" spans="1:7" ht="17.25" customHeight="1">
      <c r="A47" s="628" t="s">
        <v>182</v>
      </c>
      <c r="B47" s="626"/>
      <c r="C47" s="626"/>
      <c r="D47" s="626"/>
      <c r="E47" s="626"/>
      <c r="F47" s="233"/>
      <c r="G47" s="528"/>
    </row>
    <row r="48" spans="1:7" ht="5.25" customHeight="1" thickBot="1">
      <c r="A48" s="73"/>
      <c r="B48" s="63"/>
      <c r="C48" s="63"/>
      <c r="D48" s="602"/>
      <c r="E48" s="602"/>
      <c r="F48" s="629"/>
      <c r="G48" s="542"/>
    </row>
    <row r="49" ht="13.8" thickTop="1"/>
  </sheetData>
  <printOptions horizontalCentered="1"/>
  <pageMargins left="0.25" right="0.25" top="0.2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Pg 1</vt:lpstr>
      <vt:lpstr>Pg 2</vt:lpstr>
      <vt:lpstr>Sch 1</vt:lpstr>
      <vt:lpstr>Sch 4</vt:lpstr>
      <vt:lpstr>Sch 6</vt:lpstr>
      <vt:lpstr>Sch 7</vt:lpstr>
      <vt:lpstr>Sch 9A</vt:lpstr>
      <vt:lpstr>Sch 9B</vt:lpstr>
      <vt:lpstr>JLA</vt:lpstr>
      <vt:lpstr>FLSA</vt:lpstr>
      <vt:lpstr>JLA!Print_Area</vt:lpstr>
      <vt:lpstr>'Pg 1'!Print_Area</vt:lpstr>
      <vt:lpstr>'Pg 2'!Print_Area</vt:lpstr>
      <vt:lpstr>'Sch 1'!Print_Area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Goss, Sofia@CDFA</cp:lastModifiedBy>
  <cp:lastPrinted>2022-12-14T23:47:56Z</cp:lastPrinted>
  <dcterms:created xsi:type="dcterms:W3CDTF">2001-12-03T18:35:31Z</dcterms:created>
  <dcterms:modified xsi:type="dcterms:W3CDTF">2023-01-13T07:52:03Z</dcterms:modified>
</cp:coreProperties>
</file>